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8315" windowHeight="10995" activeTab="1"/>
  </bookViews>
  <sheets>
    <sheet name="29予算案 （参考資料4）" sheetId="2" r:id="rId1"/>
    <sheet name="29予算案" sheetId="1" r:id="rId2"/>
  </sheets>
  <calcPr calcId="145621"/>
</workbook>
</file>

<file path=xl/calcChain.xml><?xml version="1.0" encoding="utf-8"?>
<calcChain xmlns="http://schemas.openxmlformats.org/spreadsheetml/2006/main">
  <c r="AV120" i="2" l="1"/>
  <c r="AW108" i="2"/>
  <c r="AW106" i="2" s="1"/>
  <c r="AY104" i="2"/>
  <c r="AW104" i="2"/>
  <c r="AX102" i="2"/>
  <c r="AX101" i="2"/>
  <c r="AV101" i="2"/>
  <c r="AX100" i="2"/>
  <c r="AV100" i="2"/>
  <c r="AX99" i="2"/>
  <c r="AV99" i="2"/>
  <c r="AX98" i="2"/>
  <c r="AV98" i="2"/>
  <c r="AX97" i="2"/>
  <c r="AV97" i="2"/>
  <c r="AX96" i="2"/>
  <c r="AV96" i="2"/>
  <c r="AX95" i="2"/>
  <c r="AX94" i="2"/>
  <c r="AV94" i="2"/>
  <c r="AX93" i="2"/>
  <c r="AV93" i="2"/>
  <c r="AX92" i="2"/>
  <c r="AV92" i="2"/>
  <c r="AX91" i="2"/>
  <c r="AV91" i="2"/>
  <c r="AX90" i="2"/>
  <c r="AV90" i="2"/>
  <c r="AX89" i="2"/>
  <c r="AV89" i="2"/>
  <c r="AX88" i="2"/>
  <c r="AV88" i="2"/>
  <c r="AX87" i="2"/>
  <c r="AV87" i="2"/>
  <c r="AX86" i="2"/>
  <c r="AV86" i="2"/>
  <c r="AX85" i="2"/>
  <c r="AV85" i="2"/>
  <c r="AX84" i="2"/>
  <c r="AV84" i="2"/>
  <c r="AX83" i="2"/>
  <c r="AV83" i="2"/>
  <c r="AX81" i="2"/>
  <c r="AV81" i="2"/>
  <c r="AX80" i="2"/>
  <c r="AX79" i="2"/>
  <c r="AV79" i="2"/>
  <c r="AY78" i="2"/>
  <c r="AW78" i="2"/>
  <c r="AX75" i="2"/>
  <c r="AV75" i="2"/>
  <c r="AY74" i="2"/>
  <c r="AX74" i="2"/>
  <c r="AV74" i="2"/>
  <c r="AV73" i="2"/>
  <c r="AX73" i="2" s="1"/>
  <c r="AS73" i="2"/>
  <c r="AV72" i="2"/>
  <c r="AX72" i="2" s="1"/>
  <c r="AS72" i="2"/>
  <c r="AX71" i="2"/>
  <c r="AV71" i="2"/>
  <c r="AS71" i="2"/>
  <c r="AX70" i="2"/>
  <c r="AV70" i="2"/>
  <c r="AS70" i="2"/>
  <c r="AV69" i="2"/>
  <c r="AX69" i="2" s="1"/>
  <c r="AS69" i="2"/>
  <c r="AX68" i="2"/>
  <c r="AX67" i="2"/>
  <c r="AX66" i="2"/>
  <c r="AX65" i="2"/>
  <c r="AX64" i="2"/>
  <c r="AX63" i="2"/>
  <c r="AX62" i="2"/>
  <c r="AX61" i="2"/>
  <c r="AX60" i="2"/>
  <c r="AX59" i="2"/>
  <c r="AX58" i="2"/>
  <c r="AX57" i="2"/>
  <c r="AX56" i="2"/>
  <c r="AX55" i="2"/>
  <c r="AX54" i="2"/>
  <c r="AX53" i="2"/>
  <c r="AV53" i="2"/>
  <c r="AS53" i="2"/>
  <c r="AX52" i="2"/>
  <c r="AV52" i="2"/>
  <c r="AS52" i="2"/>
  <c r="AV51" i="2"/>
  <c r="AX51" i="2" s="1"/>
  <c r="AS51" i="2"/>
  <c r="AV50" i="2"/>
  <c r="AX50" i="2" s="1"/>
  <c r="AS50" i="2"/>
  <c r="AX49" i="2"/>
  <c r="AV49" i="2"/>
  <c r="AS49" i="2"/>
  <c r="AX48" i="2"/>
  <c r="AV48" i="2"/>
  <c r="AS48" i="2"/>
  <c r="AV47" i="2"/>
  <c r="AX47" i="2" s="1"/>
  <c r="AS47" i="2"/>
  <c r="AV46" i="2"/>
  <c r="AX46" i="2" s="1"/>
  <c r="AS46" i="2"/>
  <c r="AX45" i="2"/>
  <c r="AV45" i="2"/>
  <c r="AS45" i="2"/>
  <c r="AX44" i="2"/>
  <c r="AV44" i="2"/>
  <c r="AS44" i="2"/>
  <c r="AV43" i="2"/>
  <c r="AX43" i="2" s="1"/>
  <c r="AS43" i="2"/>
  <c r="AV42" i="2"/>
  <c r="AX42" i="2" s="1"/>
  <c r="AS42" i="2"/>
  <c r="AX41" i="2"/>
  <c r="AV41" i="2"/>
  <c r="AS41" i="2"/>
  <c r="AX40" i="2"/>
  <c r="AV40" i="2"/>
  <c r="AS40" i="2"/>
  <c r="AV39" i="2"/>
  <c r="AX39" i="2" s="1"/>
  <c r="AS39" i="2"/>
  <c r="AV38" i="2"/>
  <c r="AX38" i="2" s="1"/>
  <c r="AS38" i="2"/>
  <c r="AX37" i="2"/>
  <c r="AV37" i="2"/>
  <c r="AS37" i="2"/>
  <c r="AX36" i="2"/>
  <c r="AS36" i="2"/>
  <c r="AX35" i="2"/>
  <c r="AS35" i="2"/>
  <c r="AY34" i="2"/>
  <c r="AW34" i="2"/>
  <c r="AY32" i="2"/>
  <c r="AY108" i="2" s="1"/>
  <c r="AY117" i="2" s="1"/>
  <c r="AY119" i="2" s="1"/>
  <c r="AY121" i="2" s="1"/>
  <c r="AY123" i="2" s="1"/>
  <c r="AV30" i="2"/>
  <c r="AV29" i="2"/>
  <c r="AV28" i="2"/>
  <c r="AY26" i="2"/>
  <c r="AV26" i="2"/>
  <c r="AV25" i="2"/>
  <c r="AV24" i="2"/>
  <c r="AV23" i="2"/>
  <c r="AV22" i="2"/>
  <c r="AV21" i="2"/>
  <c r="AV20" i="2"/>
  <c r="AV19" i="2"/>
  <c r="AV18" i="2"/>
  <c r="AP18" i="2"/>
  <c r="AV16" i="2"/>
  <c r="AV15" i="2"/>
  <c r="AY14" i="2"/>
  <c r="AV14" i="2"/>
  <c r="AV32" i="2" s="1"/>
  <c r="AP14" i="2"/>
  <c r="AX76" i="2" l="1"/>
  <c r="AX34" i="2"/>
  <c r="AW117" i="2"/>
  <c r="AW119" i="2" s="1"/>
  <c r="AV34" i="2"/>
  <c r="AV82" i="2"/>
  <c r="AV120" i="1"/>
  <c r="AX102" i="1"/>
  <c r="AX101" i="1"/>
  <c r="AV101" i="1"/>
  <c r="AV100" i="1"/>
  <c r="AX100" i="1" s="1"/>
  <c r="AX99" i="1"/>
  <c r="AV99" i="1"/>
  <c r="AV98" i="1"/>
  <c r="AX98" i="1" s="1"/>
  <c r="AX97" i="1"/>
  <c r="AV97" i="1"/>
  <c r="AV96" i="1"/>
  <c r="AX96" i="1" s="1"/>
  <c r="AX95" i="1"/>
  <c r="AV94" i="1"/>
  <c r="AX94" i="1" s="1"/>
  <c r="AX93" i="1"/>
  <c r="AV93" i="1"/>
  <c r="AV92" i="1"/>
  <c r="AX92" i="1" s="1"/>
  <c r="AX91" i="1"/>
  <c r="AV91" i="1"/>
  <c r="AV90" i="1"/>
  <c r="AX90" i="1" s="1"/>
  <c r="AX89" i="1"/>
  <c r="AV89" i="1"/>
  <c r="AV88" i="1"/>
  <c r="AX88" i="1" s="1"/>
  <c r="AX87" i="1"/>
  <c r="AV87" i="1"/>
  <c r="AV86" i="1"/>
  <c r="AX86" i="1" s="1"/>
  <c r="AX85" i="1"/>
  <c r="AV85" i="1"/>
  <c r="AV84" i="1"/>
  <c r="AX84" i="1" s="1"/>
  <c r="AX83" i="1"/>
  <c r="AV83" i="1"/>
  <c r="AX81" i="1"/>
  <c r="AV81" i="1"/>
  <c r="AX80" i="1"/>
  <c r="AV79" i="1"/>
  <c r="AX79" i="1" s="1"/>
  <c r="AY78" i="1"/>
  <c r="AW78" i="1"/>
  <c r="AV75" i="1"/>
  <c r="AX75" i="1" s="1"/>
  <c r="AY74" i="1"/>
  <c r="AX74" i="1"/>
  <c r="AV74" i="1"/>
  <c r="AV73" i="1"/>
  <c r="AX73" i="1" s="1"/>
  <c r="AS73" i="1"/>
  <c r="AS72" i="1"/>
  <c r="AV72" i="1" s="1"/>
  <c r="AX72" i="1" s="1"/>
  <c r="AS71" i="1"/>
  <c r="AV71" i="1" s="1"/>
  <c r="AX71" i="1" s="1"/>
  <c r="AX70" i="1"/>
  <c r="AV70" i="1"/>
  <c r="AS70" i="1"/>
  <c r="AV69" i="1"/>
  <c r="AX69" i="1" s="1"/>
  <c r="AS69" i="1"/>
  <c r="AX68" i="1"/>
  <c r="AX67" i="1"/>
  <c r="AX66" i="1"/>
  <c r="AX65" i="1"/>
  <c r="AX64" i="1"/>
  <c r="AX63" i="1"/>
  <c r="AX62" i="1"/>
  <c r="AX61" i="1"/>
  <c r="AX60" i="1"/>
  <c r="AX59" i="1"/>
  <c r="AX58" i="1"/>
  <c r="AX57" i="1"/>
  <c r="AX56" i="1"/>
  <c r="AX55" i="1"/>
  <c r="AX54" i="1"/>
  <c r="AS53" i="1"/>
  <c r="AV53" i="1" s="1"/>
  <c r="AX53" i="1" s="1"/>
  <c r="AX52" i="1"/>
  <c r="AV52" i="1"/>
  <c r="AS52" i="1"/>
  <c r="AV51" i="1"/>
  <c r="AX51" i="1" s="1"/>
  <c r="AS51" i="1"/>
  <c r="AS50" i="1"/>
  <c r="AV50" i="1" s="1"/>
  <c r="AX50" i="1" s="1"/>
  <c r="AS49" i="1"/>
  <c r="AV49" i="1" s="1"/>
  <c r="AX49" i="1" s="1"/>
  <c r="AX48" i="1"/>
  <c r="AV48" i="1"/>
  <c r="AS48" i="1"/>
  <c r="AV47" i="1"/>
  <c r="AX47" i="1" s="1"/>
  <c r="AS47" i="1"/>
  <c r="AS46" i="1"/>
  <c r="AV46" i="1" s="1"/>
  <c r="AX46" i="1" s="1"/>
  <c r="AS45" i="1"/>
  <c r="AV45" i="1" s="1"/>
  <c r="AX45" i="1" s="1"/>
  <c r="AX44" i="1"/>
  <c r="AV44" i="1"/>
  <c r="AS44" i="1"/>
  <c r="AV43" i="1"/>
  <c r="AX43" i="1" s="1"/>
  <c r="AS43" i="1"/>
  <c r="AS42" i="1"/>
  <c r="AV42" i="1" s="1"/>
  <c r="AX42" i="1" s="1"/>
  <c r="AS41" i="1"/>
  <c r="AV41" i="1" s="1"/>
  <c r="AX41" i="1" s="1"/>
  <c r="AX40" i="1"/>
  <c r="AV40" i="1"/>
  <c r="AS40" i="1"/>
  <c r="AV39" i="1"/>
  <c r="AX39" i="1" s="1"/>
  <c r="AS39" i="1"/>
  <c r="AS38" i="1"/>
  <c r="AS37" i="1"/>
  <c r="AV37" i="1" s="1"/>
  <c r="AX36" i="1"/>
  <c r="AS36" i="1"/>
  <c r="AX35" i="1"/>
  <c r="AS35" i="1"/>
  <c r="AY34" i="1"/>
  <c r="AY104" i="1" s="1"/>
  <c r="AW34" i="1"/>
  <c r="AW104" i="1" s="1"/>
  <c r="AW108" i="1" s="1"/>
  <c r="AY32" i="1"/>
  <c r="AY108" i="1" s="1"/>
  <c r="AY117" i="1" s="1"/>
  <c r="AY119" i="1" s="1"/>
  <c r="AY121" i="1" s="1"/>
  <c r="AY123" i="1" s="1"/>
  <c r="AV30" i="1"/>
  <c r="AV29" i="1"/>
  <c r="AV28" i="1"/>
  <c r="AY26" i="1"/>
  <c r="AV26" i="1"/>
  <c r="AV25" i="1"/>
  <c r="AV24" i="1"/>
  <c r="AV23" i="1"/>
  <c r="AV22" i="1"/>
  <c r="AV21" i="1"/>
  <c r="AV20" i="1"/>
  <c r="AV19" i="1"/>
  <c r="AP18" i="1"/>
  <c r="AV18" i="1" s="1"/>
  <c r="AV16" i="1"/>
  <c r="AV15" i="1"/>
  <c r="AY14" i="1"/>
  <c r="AP14" i="1"/>
  <c r="AV14" i="1" s="1"/>
  <c r="AV32" i="1" s="1"/>
  <c r="AV104" i="2" l="1"/>
  <c r="AV108" i="2" s="1"/>
  <c r="AV117" i="2" s="1"/>
  <c r="AV119" i="2" s="1"/>
  <c r="AV121" i="2" s="1"/>
  <c r="AV123" i="2" s="1"/>
  <c r="AX104" i="2"/>
  <c r="AX108" i="2" s="1"/>
  <c r="AX82" i="2"/>
  <c r="AX78" i="2" s="1"/>
  <c r="AV78" i="2"/>
  <c r="AW106" i="1"/>
  <c r="AW117" i="1"/>
  <c r="AW119" i="1" s="1"/>
  <c r="AX76" i="1"/>
  <c r="AX37" i="1"/>
  <c r="AX34" i="1" s="1"/>
  <c r="AV34" i="1"/>
  <c r="AV38" i="1"/>
  <c r="AX38" i="1" s="1"/>
  <c r="AX106" i="2" l="1"/>
  <c r="AX117" i="2"/>
  <c r="AX119" i="2" s="1"/>
  <c r="AV82" i="1"/>
  <c r="AV78" i="1" l="1"/>
  <c r="AV104" i="1" s="1"/>
  <c r="AV108" i="1" s="1"/>
  <c r="AV117" i="1" s="1"/>
  <c r="AV119" i="1" s="1"/>
  <c r="AV121" i="1" s="1"/>
  <c r="AV123" i="1" s="1"/>
  <c r="AX82" i="1"/>
  <c r="AX78" i="1" s="1"/>
  <c r="AX104" i="1" s="1"/>
  <c r="AX108" i="1" s="1"/>
  <c r="AX106" i="1" l="1"/>
  <c r="AX117" i="1"/>
  <c r="AX119" i="1" s="1"/>
</calcChain>
</file>

<file path=xl/sharedStrings.xml><?xml version="1.0" encoding="utf-8"?>
<sst xmlns="http://schemas.openxmlformats.org/spreadsheetml/2006/main" count="381" uniqueCount="146">
  <si>
    <t>平成29年度収支予算（案）</t>
    <phoneticPr fontId="8"/>
  </si>
  <si>
    <t>28見込み（27.2-3）</t>
  </si>
  <si>
    <t>29.3.3</t>
    <phoneticPr fontId="3"/>
  </si>
  <si>
    <t>科　目</t>
    <rPh sb="0" eb="1">
      <t>カ</t>
    </rPh>
    <rPh sb="2" eb="3">
      <t>メ</t>
    </rPh>
    <phoneticPr fontId="8"/>
  </si>
  <si>
    <t>平成25年度</t>
    <rPh sb="0" eb="2">
      <t>ヘイセイ</t>
    </rPh>
    <rPh sb="4" eb="6">
      <t>ネンド</t>
    </rPh>
    <phoneticPr fontId="8"/>
  </si>
  <si>
    <t>平成26年度予算</t>
    <rPh sb="0" eb="2">
      <t>ヘイセイ</t>
    </rPh>
    <rPh sb="4" eb="6">
      <t>ネンド</t>
    </rPh>
    <rPh sb="6" eb="8">
      <t>ヨサン</t>
    </rPh>
    <phoneticPr fontId="8"/>
  </si>
  <si>
    <t>平成26年4月～１月実績（振分前）　　</t>
  </si>
  <si>
    <t>振分割合</t>
  </si>
  <si>
    <t>平成26年4月～１月実績　　　　　　　(経常費用振分後）</t>
  </si>
  <si>
    <t>平成27年2～3月見込　　　　　　　　　　　　　　　（経常振分前）</t>
  </si>
  <si>
    <t>備考</t>
  </si>
  <si>
    <t>27.2～3振分後</t>
  </si>
  <si>
    <t>平成26年度見込</t>
  </si>
  <si>
    <t>平成27年度予算</t>
  </si>
  <si>
    <t>27.4－28.1実績</t>
  </si>
  <si>
    <t>28.3予定</t>
  </si>
  <si>
    <t>27年度収支見込</t>
  </si>
  <si>
    <t>28年度収支予算</t>
    <phoneticPr fontId="3"/>
  </si>
  <si>
    <t>28.4-29.1実績</t>
    <phoneticPr fontId="3"/>
  </si>
  <si>
    <t>2月</t>
    <phoneticPr fontId="3"/>
  </si>
  <si>
    <t>3月</t>
    <phoneticPr fontId="3"/>
  </si>
  <si>
    <t>28.4-29.3</t>
    <phoneticPr fontId="3"/>
  </si>
  <si>
    <t>振分割合</t>
    <phoneticPr fontId="3"/>
  </si>
  <si>
    <t>平成28年度収支予算</t>
    <phoneticPr fontId="3"/>
  </si>
  <si>
    <t>平成28年度収支見込</t>
    <phoneticPr fontId="3"/>
  </si>
  <si>
    <t>平成29年度収支予算</t>
    <phoneticPr fontId="3"/>
  </si>
  <si>
    <t>Ⅰ</t>
  </si>
  <si>
    <t>一般正味財産増減の部</t>
    <rPh sb="0" eb="2">
      <t>イッパン</t>
    </rPh>
    <rPh sb="2" eb="4">
      <t>ショウミ</t>
    </rPh>
    <rPh sb="4" eb="6">
      <t>ザイサン</t>
    </rPh>
    <rPh sb="6" eb="8">
      <t>ゾウゲン</t>
    </rPh>
    <rPh sb="9" eb="10">
      <t>ブ</t>
    </rPh>
    <phoneticPr fontId="8"/>
  </si>
  <si>
    <t>1</t>
  </si>
  <si>
    <t>経常増減の部</t>
    <rPh sb="0" eb="2">
      <t>ケイジョウ</t>
    </rPh>
    <rPh sb="2" eb="4">
      <t>ゾウゲン</t>
    </rPh>
    <rPh sb="5" eb="6">
      <t>ブ</t>
    </rPh>
    <phoneticPr fontId="8"/>
  </si>
  <si>
    <t>(1)</t>
  </si>
  <si>
    <t>①</t>
  </si>
  <si>
    <t>特定資産運用益</t>
    <rPh sb="0" eb="2">
      <t>トクテイ</t>
    </rPh>
    <rPh sb="2" eb="4">
      <t>シサン</t>
    </rPh>
    <rPh sb="4" eb="7">
      <t>ウンヨウエキ</t>
    </rPh>
    <phoneticPr fontId="8"/>
  </si>
  <si>
    <t>②</t>
  </si>
  <si>
    <t>受取入会金</t>
    <rPh sb="0" eb="2">
      <t>ウケトリ</t>
    </rPh>
    <rPh sb="2" eb="5">
      <t>ニュウカイキン</t>
    </rPh>
    <phoneticPr fontId="8"/>
  </si>
  <si>
    <t>③</t>
  </si>
  <si>
    <t>受取会費</t>
    <rPh sb="0" eb="2">
      <t>ウケトリ</t>
    </rPh>
    <rPh sb="2" eb="4">
      <t>カイヒ</t>
    </rPh>
    <phoneticPr fontId="8"/>
  </si>
  <si>
    <t>正会員受取会費</t>
    <rPh sb="0" eb="1">
      <t>セイ</t>
    </rPh>
    <rPh sb="1" eb="3">
      <t>カイイン</t>
    </rPh>
    <rPh sb="3" eb="5">
      <t>ウケトリ</t>
    </rPh>
    <rPh sb="5" eb="7">
      <t>カイヒ</t>
    </rPh>
    <phoneticPr fontId="8"/>
  </si>
  <si>
    <t>実請求額</t>
  </si>
  <si>
    <t>5万円×12×2社＝120万円</t>
    <phoneticPr fontId="3"/>
  </si>
  <si>
    <t>賛助会員受取会費</t>
    <rPh sb="0" eb="2">
      <t>サンジョ</t>
    </rPh>
    <rPh sb="2" eb="4">
      <t>カイイン</t>
    </rPh>
    <rPh sb="4" eb="6">
      <t>ウケトリ</t>
    </rPh>
    <rPh sb="6" eb="8">
      <t>カイヒ</t>
    </rPh>
    <phoneticPr fontId="8"/>
  </si>
  <si>
    <t>2賛助</t>
    <rPh sb="1" eb="3">
      <t>サンジョ</t>
    </rPh>
    <phoneticPr fontId="8"/>
  </si>
  <si>
    <t>④</t>
  </si>
  <si>
    <t>事業収益</t>
    <rPh sb="0" eb="2">
      <t>ジギョウ</t>
    </rPh>
    <rPh sb="2" eb="4">
      <t>シュウエキ</t>
    </rPh>
    <phoneticPr fontId="8"/>
  </si>
  <si>
    <t>調査事業収益</t>
    <rPh sb="0" eb="2">
      <t>チョウサ</t>
    </rPh>
    <rPh sb="2" eb="4">
      <t>ジギョウ</t>
    </rPh>
    <rPh sb="4" eb="6">
      <t>シュウエキ</t>
    </rPh>
    <phoneticPr fontId="8"/>
  </si>
  <si>
    <t>教育事業収益</t>
    <rPh sb="0" eb="2">
      <t>キョウイク</t>
    </rPh>
    <rPh sb="2" eb="4">
      <t>ジギョウ</t>
    </rPh>
    <rPh sb="4" eb="6">
      <t>シュウエキ</t>
    </rPh>
    <phoneticPr fontId="8"/>
  </si>
  <si>
    <t>技術事業収益</t>
    <rPh sb="0" eb="2">
      <t>ギジュツ</t>
    </rPh>
    <rPh sb="2" eb="4">
      <t>ジギョウ</t>
    </rPh>
    <rPh sb="4" eb="6">
      <t>シュウエキ</t>
    </rPh>
    <phoneticPr fontId="8"/>
  </si>
  <si>
    <t>電気主任技術者指導事業収益</t>
    <rPh sb="0" eb="2">
      <t>デンキ</t>
    </rPh>
    <rPh sb="2" eb="4">
      <t>シュニン</t>
    </rPh>
    <rPh sb="4" eb="7">
      <t>ギジュツシャ</t>
    </rPh>
    <rPh sb="7" eb="9">
      <t>シドウ</t>
    </rPh>
    <rPh sb="9" eb="11">
      <t>ジギョウ</t>
    </rPh>
    <rPh sb="11" eb="13">
      <t>シュウエキ</t>
    </rPh>
    <phoneticPr fontId="8"/>
  </si>
  <si>
    <t>　　　　　　　　　　　　　　　　　　　　　　　　　　　　　　　　　　　　　　　　　　　　　　　　　　　　　　　　　　　　　　　　　　　　　　　　　　　　　　</t>
    <phoneticPr fontId="3"/>
  </si>
  <si>
    <t>広報事業収益</t>
    <rPh sb="0" eb="2">
      <t>コウホウ</t>
    </rPh>
    <rPh sb="2" eb="4">
      <t>ジギョウ</t>
    </rPh>
    <rPh sb="4" eb="6">
      <t>シュウエキ</t>
    </rPh>
    <phoneticPr fontId="8"/>
  </si>
  <si>
    <t>CBSｹｲﾐｯｸｽ</t>
  </si>
  <si>
    <t>優良事業収益</t>
    <rPh sb="0" eb="2">
      <t>ユウリョウ</t>
    </rPh>
    <rPh sb="2" eb="4">
      <t>ジギョウ</t>
    </rPh>
    <rPh sb="4" eb="6">
      <t>シュウエキ</t>
    </rPh>
    <phoneticPr fontId="8"/>
  </si>
  <si>
    <t>SEESER更新</t>
  </si>
  <si>
    <t>エコチューニング入</t>
  </si>
  <si>
    <t>その他受託</t>
  </si>
  <si>
    <t>32万円×5社＝160万円</t>
    <phoneticPr fontId="3"/>
  </si>
  <si>
    <t>受託事業収益他</t>
    <rPh sb="0" eb="2">
      <t>ジュタク</t>
    </rPh>
    <rPh sb="2" eb="4">
      <t>ジギョウ</t>
    </rPh>
    <rPh sb="4" eb="6">
      <t>シュウエキ</t>
    </rPh>
    <rPh sb="6" eb="7">
      <t>ホカ</t>
    </rPh>
    <phoneticPr fontId="8"/>
  </si>
  <si>
    <t>※1</t>
    <phoneticPr fontId="3"/>
  </si>
  <si>
    <t>全協、事業</t>
    <rPh sb="0" eb="1">
      <t>ゼン</t>
    </rPh>
    <rPh sb="1" eb="2">
      <t>キョウ</t>
    </rPh>
    <rPh sb="3" eb="5">
      <t>ジギョウ</t>
    </rPh>
    <phoneticPr fontId="8"/>
  </si>
  <si>
    <t>エコ益含</t>
  </si>
  <si>
    <t>632万円（エコ）+162万円（港区）＋３７７万円（講師）</t>
    <phoneticPr fontId="3"/>
  </si>
  <si>
    <t>エコチューニング</t>
    <phoneticPr fontId="3"/>
  </si>
  <si>
    <t>⑤</t>
  </si>
  <si>
    <t>雑収益</t>
    <rPh sb="0" eb="1">
      <t>ザツ</t>
    </rPh>
    <rPh sb="1" eb="3">
      <t>シュウエキ</t>
    </rPh>
    <phoneticPr fontId="8"/>
  </si>
  <si>
    <t>受取利息</t>
    <rPh sb="0" eb="2">
      <t>ウケトリ</t>
    </rPh>
    <rPh sb="2" eb="4">
      <t>リソク</t>
    </rPh>
    <phoneticPr fontId="8"/>
  </si>
  <si>
    <t>経　常　収　益　計</t>
  </si>
  <si>
    <t>(2)</t>
  </si>
  <si>
    <t>26予算計</t>
    <rPh sb="2" eb="4">
      <t>ヨサン</t>
    </rPh>
    <rPh sb="4" eb="5">
      <t>ケイ</t>
    </rPh>
    <phoneticPr fontId="8"/>
  </si>
  <si>
    <t>事業費</t>
    <rPh sb="0" eb="3">
      <t>ジギョウヒ</t>
    </rPh>
    <phoneticPr fontId="8"/>
  </si>
  <si>
    <t>給料手当</t>
    <rPh sb="0" eb="2">
      <t>キュウリョウ</t>
    </rPh>
    <rPh sb="2" eb="4">
      <t>テアテ</t>
    </rPh>
    <phoneticPr fontId="8"/>
  </si>
  <si>
    <t>実勢</t>
  </si>
  <si>
    <t>臨時雇賃金</t>
    <phoneticPr fontId="8"/>
  </si>
  <si>
    <t>退職給付費用</t>
    <rPh sb="0" eb="2">
      <t>タイショク</t>
    </rPh>
    <rPh sb="2" eb="4">
      <t>キュウフ</t>
    </rPh>
    <rPh sb="4" eb="6">
      <t>ヒヨウ</t>
    </rPh>
    <phoneticPr fontId="8"/>
  </si>
  <si>
    <t>法定福利費</t>
    <rPh sb="0" eb="2">
      <t>ホウテイ</t>
    </rPh>
    <rPh sb="2" eb="4">
      <t>フクリ</t>
    </rPh>
    <rPh sb="4" eb="5">
      <t>ヒ</t>
    </rPh>
    <phoneticPr fontId="8"/>
  </si>
  <si>
    <t>福利厚生費</t>
    <rPh sb="0" eb="2">
      <t>フクリ</t>
    </rPh>
    <rPh sb="2" eb="5">
      <t>コウセイヒ</t>
    </rPh>
    <phoneticPr fontId="8"/>
  </si>
  <si>
    <t>講師謝金</t>
    <rPh sb="2" eb="4">
      <t>シャキン</t>
    </rPh>
    <phoneticPr fontId="8"/>
  </si>
  <si>
    <t>※2</t>
    <phoneticPr fontId="3"/>
  </si>
  <si>
    <t>広告宣伝費</t>
    <rPh sb="0" eb="2">
      <t>コウコク</t>
    </rPh>
    <rPh sb="2" eb="5">
      <t>センデンヒ</t>
    </rPh>
    <phoneticPr fontId="8"/>
  </si>
  <si>
    <t>会場費</t>
    <rPh sb="0" eb="2">
      <t>カイジョウ</t>
    </rPh>
    <rPh sb="2" eb="3">
      <t>ヒ</t>
    </rPh>
    <phoneticPr fontId="8"/>
  </si>
  <si>
    <t>電気、理事</t>
  </si>
  <si>
    <t>会議費</t>
    <rPh sb="0" eb="3">
      <t>カイギヒ</t>
    </rPh>
    <phoneticPr fontId="8"/>
  </si>
  <si>
    <t>飲物</t>
  </si>
  <si>
    <t>旅費交通費</t>
    <rPh sb="0" eb="2">
      <t>リョヒ</t>
    </rPh>
    <rPh sb="2" eb="5">
      <t>コウツウヒ</t>
    </rPh>
    <phoneticPr fontId="8"/>
  </si>
  <si>
    <t>理事会</t>
  </si>
  <si>
    <t>通信運搬費</t>
    <rPh sb="0" eb="2">
      <t>ツウシン</t>
    </rPh>
    <rPh sb="2" eb="4">
      <t>ウンパン</t>
    </rPh>
    <rPh sb="4" eb="5">
      <t>ヒ</t>
    </rPh>
    <phoneticPr fontId="8"/>
  </si>
  <si>
    <t>消耗品費</t>
    <rPh sb="0" eb="2">
      <t>ショウモウ</t>
    </rPh>
    <rPh sb="2" eb="3">
      <t>ヒン</t>
    </rPh>
    <rPh sb="3" eb="4">
      <t>ヒ</t>
    </rPh>
    <phoneticPr fontId="8"/>
  </si>
  <si>
    <t>光熱水料費</t>
    <rPh sb="0" eb="2">
      <t>コウネツ</t>
    </rPh>
    <rPh sb="2" eb="5">
      <t>スイリョウヒ</t>
    </rPh>
    <phoneticPr fontId="8"/>
  </si>
  <si>
    <t>新聞図書費</t>
    <rPh sb="0" eb="2">
      <t>シンブン</t>
    </rPh>
    <rPh sb="2" eb="5">
      <t>トショヒ</t>
    </rPh>
    <phoneticPr fontId="8"/>
  </si>
  <si>
    <t>支払手数料</t>
    <rPh sb="0" eb="2">
      <t>シハライ</t>
    </rPh>
    <rPh sb="2" eb="5">
      <t>テスウリョウ</t>
    </rPh>
    <phoneticPr fontId="8"/>
  </si>
  <si>
    <t>賃借料</t>
    <rPh sb="0" eb="3">
      <t>チンシャクリョウ</t>
    </rPh>
    <phoneticPr fontId="8"/>
  </si>
  <si>
    <t>租税公課</t>
    <rPh sb="0" eb="2">
      <t>ソゼイ</t>
    </rPh>
    <rPh sb="2" eb="4">
      <t>コウカ</t>
    </rPh>
    <phoneticPr fontId="8"/>
  </si>
  <si>
    <t>減価償却費</t>
    <rPh sb="0" eb="2">
      <t>ゲンカ</t>
    </rPh>
    <rPh sb="2" eb="4">
      <t>ショウキャク</t>
    </rPh>
    <rPh sb="4" eb="5">
      <t>ヒ</t>
    </rPh>
    <phoneticPr fontId="8"/>
  </si>
  <si>
    <t>ＨＰ運営費</t>
    <rPh sb="2" eb="5">
      <t>ウンエイヒ</t>
    </rPh>
    <phoneticPr fontId="8"/>
  </si>
  <si>
    <t>請求</t>
  </si>
  <si>
    <t>資料費</t>
    <rPh sb="0" eb="2">
      <t>シリョウ</t>
    </rPh>
    <rPh sb="2" eb="3">
      <t>ヒ</t>
    </rPh>
    <phoneticPr fontId="8"/>
  </si>
  <si>
    <t>エコチューニング出</t>
  </si>
  <si>
    <t>その他委託</t>
  </si>
  <si>
    <t>委託費</t>
    <rPh sb="0" eb="2">
      <t>イタク</t>
    </rPh>
    <rPh sb="2" eb="3">
      <t>ヒ</t>
    </rPh>
    <phoneticPr fontId="8"/>
  </si>
  <si>
    <t>※３</t>
    <phoneticPr fontId="3"/>
  </si>
  <si>
    <t>印刷費</t>
    <rPh sb="0" eb="2">
      <t>インサツ</t>
    </rPh>
    <rPh sb="2" eb="3">
      <t>ヒ</t>
    </rPh>
    <phoneticPr fontId="8"/>
  </si>
  <si>
    <t>25年度</t>
  </si>
  <si>
    <t>原稿料</t>
    <rPh sb="0" eb="3">
      <t>ゲンコウリョウ</t>
    </rPh>
    <phoneticPr fontId="8"/>
  </si>
  <si>
    <t>雑費</t>
    <rPh sb="0" eb="1">
      <t>ザツ</t>
    </rPh>
    <rPh sb="1" eb="2">
      <t>ヒ</t>
    </rPh>
    <phoneticPr fontId="8"/>
  </si>
  <si>
    <t>交際費</t>
    <phoneticPr fontId="3"/>
  </si>
  <si>
    <t>雑費へ</t>
    <phoneticPr fontId="3"/>
  </si>
  <si>
    <t>新聞図書費</t>
    <phoneticPr fontId="3"/>
  </si>
  <si>
    <t>管理費</t>
    <rPh sb="0" eb="3">
      <t>カンリヒ</t>
    </rPh>
    <phoneticPr fontId="8"/>
  </si>
  <si>
    <t>25年度実勢</t>
  </si>
  <si>
    <t>経　常　費　用　計</t>
    <rPh sb="0" eb="1">
      <t>キョウ</t>
    </rPh>
    <rPh sb="2" eb="3">
      <t>ツネ</t>
    </rPh>
    <rPh sb="4" eb="5">
      <t>ヒ</t>
    </rPh>
    <rPh sb="6" eb="7">
      <t>ヨウ</t>
    </rPh>
    <rPh sb="8" eb="9">
      <t>ケイ</t>
    </rPh>
    <phoneticPr fontId="8"/>
  </si>
  <si>
    <t>当 期 経 常 増 減 額</t>
    <rPh sb="0" eb="1">
      <t>トウ</t>
    </rPh>
    <rPh sb="2" eb="3">
      <t>キ</t>
    </rPh>
    <rPh sb="4" eb="5">
      <t>キョウ</t>
    </rPh>
    <rPh sb="6" eb="7">
      <t>ツネ</t>
    </rPh>
    <rPh sb="8" eb="9">
      <t>ゾウ</t>
    </rPh>
    <rPh sb="10" eb="11">
      <t>ゲン</t>
    </rPh>
    <rPh sb="12" eb="13">
      <t>ガク</t>
    </rPh>
    <phoneticPr fontId="8"/>
  </si>
  <si>
    <t>他会計振替額</t>
    <rPh sb="0" eb="1">
      <t>ホカ</t>
    </rPh>
    <rPh sb="1" eb="3">
      <t>カイケイ</t>
    </rPh>
    <rPh sb="3" eb="5">
      <t>フリカエ</t>
    </rPh>
    <rPh sb="5" eb="6">
      <t>ガク</t>
    </rPh>
    <phoneticPr fontId="8"/>
  </si>
  <si>
    <t>当期一般正味財産増減額</t>
    <rPh sb="0" eb="2">
      <t>トウキ</t>
    </rPh>
    <rPh sb="2" eb="4">
      <t>イッパン</t>
    </rPh>
    <rPh sb="4" eb="6">
      <t>ショウミ</t>
    </rPh>
    <rPh sb="6" eb="8">
      <t>ザイサン</t>
    </rPh>
    <rPh sb="8" eb="9">
      <t>ゾウ</t>
    </rPh>
    <rPh sb="9" eb="11">
      <t>ゲンガク</t>
    </rPh>
    <phoneticPr fontId="8"/>
  </si>
  <si>
    <t>２</t>
  </si>
  <si>
    <t>経常外増減の部</t>
    <rPh sb="0" eb="2">
      <t>ケイジョウ</t>
    </rPh>
    <rPh sb="2" eb="3">
      <t>ガイ</t>
    </rPh>
    <rPh sb="3" eb="5">
      <t>ゾウゲン</t>
    </rPh>
    <rPh sb="6" eb="7">
      <t>ブ</t>
    </rPh>
    <phoneticPr fontId="8"/>
  </si>
  <si>
    <t>退職給付引当金取崩額</t>
    <rPh sb="0" eb="2">
      <t>タイショク</t>
    </rPh>
    <rPh sb="2" eb="4">
      <t>キュウフ</t>
    </rPh>
    <rPh sb="4" eb="6">
      <t>ヒキアテ</t>
    </rPh>
    <rPh sb="6" eb="7">
      <t>キン</t>
    </rPh>
    <rPh sb="7" eb="9">
      <t>トリクズ</t>
    </rPh>
    <rPh sb="9" eb="10">
      <t>ガク</t>
    </rPh>
    <phoneticPr fontId="8"/>
  </si>
  <si>
    <t>経常外収益計</t>
    <rPh sb="0" eb="2">
      <t>ケイジョウ</t>
    </rPh>
    <rPh sb="2" eb="3">
      <t>ガイ</t>
    </rPh>
    <rPh sb="3" eb="5">
      <t>シュウエキ</t>
    </rPh>
    <rPh sb="5" eb="6">
      <t>ケイ</t>
    </rPh>
    <phoneticPr fontId="8"/>
  </si>
  <si>
    <t>貯蔵品廃棄損</t>
    <rPh sb="0" eb="3">
      <t>チョゾウヒン</t>
    </rPh>
    <rPh sb="3" eb="5">
      <t>ハイキ</t>
    </rPh>
    <rPh sb="5" eb="6">
      <t>ソン</t>
    </rPh>
    <phoneticPr fontId="8"/>
  </si>
  <si>
    <t>収入</t>
  </si>
  <si>
    <t>支出</t>
  </si>
  <si>
    <t>収支</t>
  </si>
  <si>
    <t>経常外費用計</t>
    <rPh sb="0" eb="2">
      <t>ケイジョウ</t>
    </rPh>
    <rPh sb="2" eb="3">
      <t>ガイ</t>
    </rPh>
    <rPh sb="3" eb="5">
      <t>ヒヨウ</t>
    </rPh>
    <rPh sb="5" eb="6">
      <t>ケイ</t>
    </rPh>
    <phoneticPr fontId="8"/>
  </si>
  <si>
    <t>エコチュー</t>
  </si>
  <si>
    <t>当期経常外増減額</t>
    <rPh sb="0" eb="2">
      <t>トウキ</t>
    </rPh>
    <rPh sb="2" eb="4">
      <t>ケイジョウ</t>
    </rPh>
    <rPh sb="4" eb="5">
      <t>ガイ</t>
    </rPh>
    <rPh sb="5" eb="7">
      <t>ゾウゲン</t>
    </rPh>
    <rPh sb="7" eb="8">
      <t>ガク</t>
    </rPh>
    <phoneticPr fontId="8"/>
  </si>
  <si>
    <t>テキスト</t>
  </si>
  <si>
    <t>△397,005</t>
    <phoneticPr fontId="3"/>
  </si>
  <si>
    <t>△400,000</t>
    <phoneticPr fontId="3"/>
  </si>
  <si>
    <t>税引前当期一般正味財産増減額</t>
    <rPh sb="0" eb="2">
      <t>ゼイビキ</t>
    </rPh>
    <rPh sb="2" eb="3">
      <t>ゼン</t>
    </rPh>
    <rPh sb="3" eb="5">
      <t>トウキ</t>
    </rPh>
    <rPh sb="5" eb="7">
      <t>イッパン</t>
    </rPh>
    <rPh sb="7" eb="9">
      <t>ショウミ</t>
    </rPh>
    <rPh sb="9" eb="11">
      <t>ザイサン</t>
    </rPh>
    <rPh sb="11" eb="13">
      <t>ゾウゲン</t>
    </rPh>
    <rPh sb="13" eb="14">
      <t>ガク</t>
    </rPh>
    <phoneticPr fontId="8"/>
  </si>
  <si>
    <t>印刷代</t>
  </si>
  <si>
    <t>法人税、住民税、事業税</t>
    <rPh sb="0" eb="3">
      <t>ホウジンゼイ</t>
    </rPh>
    <rPh sb="4" eb="7">
      <t>ジュウミンゼイ</t>
    </rPh>
    <rPh sb="8" eb="11">
      <t>ジギョウゼイ</t>
    </rPh>
    <phoneticPr fontId="8"/>
  </si>
  <si>
    <t>執筆料</t>
  </si>
  <si>
    <t>合計</t>
  </si>
  <si>
    <t>一般正味財産期首残高</t>
    <rPh sb="0" eb="2">
      <t>イッパン</t>
    </rPh>
    <rPh sb="2" eb="4">
      <t>ショウミ</t>
    </rPh>
    <rPh sb="4" eb="6">
      <t>ザイサン</t>
    </rPh>
    <rPh sb="6" eb="8">
      <t>キシュ</t>
    </rPh>
    <rPh sb="8" eb="10">
      <t>ザンダカ</t>
    </rPh>
    <phoneticPr fontId="8"/>
  </si>
  <si>
    <t>一般正味財産期末残高</t>
    <rPh sb="0" eb="2">
      <t>イッパン</t>
    </rPh>
    <rPh sb="2" eb="4">
      <t>ショウミ</t>
    </rPh>
    <rPh sb="4" eb="6">
      <t>ザイサン</t>
    </rPh>
    <rPh sb="6" eb="8">
      <t>キマツ</t>
    </rPh>
    <rPh sb="8" eb="10">
      <t>ザンダカ</t>
    </rPh>
    <phoneticPr fontId="8"/>
  </si>
  <si>
    <t>Ⅱ</t>
  </si>
  <si>
    <t>指定正味財産増減の部</t>
    <rPh sb="0" eb="2">
      <t>シテイ</t>
    </rPh>
    <rPh sb="2" eb="4">
      <t>ショウミ</t>
    </rPh>
    <rPh sb="4" eb="6">
      <t>ザイサン</t>
    </rPh>
    <rPh sb="6" eb="8">
      <t>ゾウゲン</t>
    </rPh>
    <rPh sb="9" eb="10">
      <t>ブ</t>
    </rPh>
    <phoneticPr fontId="8"/>
  </si>
  <si>
    <t>Ⅲ</t>
  </si>
  <si>
    <t>正味財産期末残高</t>
    <rPh sb="0" eb="2">
      <t>ショウミ</t>
    </rPh>
    <rPh sb="2" eb="4">
      <t>ザイサン</t>
    </rPh>
    <rPh sb="4" eb="6">
      <t>キマツ</t>
    </rPh>
    <rPh sb="6" eb="8">
      <t>ザンダカ</t>
    </rPh>
    <phoneticPr fontId="8"/>
  </si>
  <si>
    <t>三菱総研港区　上期</t>
  </si>
  <si>
    <t>28年度エコチューニングビジネスモデル確立事業</t>
    <rPh sb="2" eb="4">
      <t>ネンド</t>
    </rPh>
    <rPh sb="19" eb="23">
      <t>カクリツジギョウ</t>
    </rPh>
    <phoneticPr fontId="3"/>
  </si>
  <si>
    <t>エコチューニング講習会講師派遣料</t>
    <rPh sb="8" eb="11">
      <t>コウシュウカイ</t>
    </rPh>
    <rPh sb="11" eb="13">
      <t>コウシ</t>
    </rPh>
    <rPh sb="13" eb="15">
      <t>ハケン</t>
    </rPh>
    <rPh sb="15" eb="16">
      <t>リョウ</t>
    </rPh>
    <phoneticPr fontId="3"/>
  </si>
  <si>
    <t>エコチューニング講習会、ビルエネマネージャー講師謝金</t>
    <rPh sb="8" eb="11">
      <t>コウシュウカイ</t>
    </rPh>
    <rPh sb="22" eb="24">
      <t>コウシ</t>
    </rPh>
    <phoneticPr fontId="3"/>
  </si>
  <si>
    <t>2100000+900000</t>
    <phoneticPr fontId="3"/>
  </si>
  <si>
    <t>※3</t>
  </si>
  <si>
    <t>エコチューニング試行費、遠隔支援試行費</t>
    <phoneticPr fontId="3"/>
  </si>
  <si>
    <t>　　　　（参考資料4）</t>
    <phoneticPr fontId="3"/>
  </si>
  <si>
    <t>29.4.28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</si>
</sst>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¥&quot;#,##0;[Red]&quot;¥&quot;\-#,##0"/>
    <numFmt numFmtId="176" formatCode="#,##0_);[Red]\(#,##0\)"/>
    <numFmt numFmtId="177" formatCode="#,##0_ "/>
    <numFmt numFmtId="178" formatCode="#,##0;&quot;△ &quot;#,##0"/>
  </numFmts>
  <fonts count="30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b/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12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11"/>
      <color theme="1"/>
      <name val="ＭＳ ゴシック"/>
      <family val="3"/>
      <charset val="128"/>
    </font>
    <font>
      <b/>
      <sz val="10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6"/>
      <color theme="1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8"/>
      <name val="ＭＳ 明朝"/>
      <family val="1"/>
      <charset val="128"/>
    </font>
    <font>
      <b/>
      <sz val="8"/>
      <name val="ＭＳ ゴシック"/>
      <family val="3"/>
      <charset val="128"/>
    </font>
    <font>
      <b/>
      <sz val="6"/>
      <name val="ＭＳ 明朝"/>
      <family val="1"/>
      <charset val="128"/>
    </font>
    <font>
      <b/>
      <sz val="6"/>
      <name val="ＭＳ ゴシック"/>
      <family val="3"/>
      <charset val="128"/>
    </font>
    <font>
      <sz val="9"/>
      <color theme="1"/>
      <name val="ＭＳ Ｐゴシック"/>
      <family val="2"/>
      <charset val="128"/>
      <scheme val="minor"/>
    </font>
    <font>
      <b/>
      <sz val="12"/>
      <color theme="1"/>
      <name val="ＭＳ 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463">
    <xf numFmtId="0" fontId="0" fillId="0" borderId="0" xfId="0">
      <alignment vertical="center"/>
    </xf>
    <xf numFmtId="0" fontId="2" fillId="0" borderId="0" xfId="2"/>
    <xf numFmtId="0" fontId="4" fillId="0" borderId="0" xfId="2" applyFont="1" applyAlignment="1">
      <alignment horizontal="right"/>
    </xf>
    <xf numFmtId="38" fontId="5" fillId="0" borderId="0" xfId="3" applyFont="1" applyAlignment="1">
      <alignment horizontal="right"/>
    </xf>
    <xf numFmtId="0" fontId="6" fillId="0" borderId="0" xfId="0" applyFont="1">
      <alignment vertical="center"/>
    </xf>
    <xf numFmtId="38" fontId="6" fillId="0" borderId="0" xfId="1" applyNumberFormat="1" applyFont="1">
      <alignment vertical="center"/>
    </xf>
    <xf numFmtId="38" fontId="6" fillId="0" borderId="0" xfId="1" applyFont="1">
      <alignment vertical="center"/>
    </xf>
    <xf numFmtId="0" fontId="2" fillId="0" borderId="0" xfId="2" applyFill="1"/>
    <xf numFmtId="0" fontId="6" fillId="0" borderId="0" xfId="0" applyFont="1" applyFill="1">
      <alignment vertical="center"/>
    </xf>
    <xf numFmtId="38" fontId="6" fillId="0" borderId="0" xfId="1" applyFont="1" applyFill="1">
      <alignment vertical="center"/>
    </xf>
    <xf numFmtId="49" fontId="9" fillId="0" borderId="0" xfId="2" applyNumberFormat="1" applyFont="1" applyAlignment="1"/>
    <xf numFmtId="0" fontId="10" fillId="0" borderId="0" xfId="2" applyFont="1" applyAlignment="1">
      <alignment horizontal="right"/>
    </xf>
    <xf numFmtId="0" fontId="10" fillId="0" borderId="0" xfId="2" applyFont="1"/>
    <xf numFmtId="38" fontId="10" fillId="0" borderId="0" xfId="3" applyFont="1" applyAlignment="1">
      <alignment horizontal="right"/>
    </xf>
    <xf numFmtId="57" fontId="6" fillId="0" borderId="0" xfId="0" applyNumberFormat="1" applyFont="1" applyFill="1" applyAlignment="1">
      <alignment horizontal="right" vertical="center"/>
    </xf>
    <xf numFmtId="38" fontId="6" fillId="0" borderId="0" xfId="1" applyFont="1" applyFill="1" applyAlignment="1">
      <alignment horizontal="right" vertical="center"/>
    </xf>
    <xf numFmtId="176" fontId="11" fillId="0" borderId="3" xfId="2" applyNumberFormat="1" applyFont="1" applyFill="1" applyBorder="1" applyAlignment="1">
      <alignment horizontal="center" vertical="center"/>
    </xf>
    <xf numFmtId="0" fontId="12" fillId="0" borderId="2" xfId="2" applyFont="1" applyBorder="1"/>
    <xf numFmtId="177" fontId="12" fillId="0" borderId="2" xfId="2" applyNumberFormat="1" applyFont="1" applyBorder="1"/>
    <xf numFmtId="177" fontId="12" fillId="2" borderId="4" xfId="2" applyNumberFormat="1" applyFont="1" applyFill="1" applyBorder="1" applyAlignment="1">
      <alignment horizontal="center" vertical="center" wrapText="1"/>
    </xf>
    <xf numFmtId="177" fontId="12" fillId="3" borderId="4" xfId="2" applyNumberFormat="1" applyFont="1" applyFill="1" applyBorder="1" applyAlignment="1">
      <alignment horizontal="center" vertical="center" wrapText="1"/>
    </xf>
    <xf numFmtId="0" fontId="12" fillId="0" borderId="4" xfId="2" applyFont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 wrapText="1"/>
    </xf>
    <xf numFmtId="0" fontId="12" fillId="3" borderId="4" xfId="2" applyFont="1" applyFill="1" applyBorder="1" applyAlignment="1">
      <alignment horizontal="center" vertical="center"/>
    </xf>
    <xf numFmtId="0" fontId="12" fillId="0" borderId="5" xfId="2" applyFont="1" applyBorder="1" applyAlignment="1">
      <alignment horizontal="center" vertical="center"/>
    </xf>
    <xf numFmtId="6" fontId="13" fillId="0" borderId="5" xfId="4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2" fillId="0" borderId="7" xfId="2" applyFont="1" applyBorder="1"/>
    <xf numFmtId="38" fontId="12" fillId="0" borderId="7" xfId="3" applyFont="1" applyBorder="1" applyAlignment="1"/>
    <xf numFmtId="0" fontId="12" fillId="0" borderId="7" xfId="2" applyFont="1" applyBorder="1" applyAlignment="1">
      <alignment horizontal="right"/>
    </xf>
    <xf numFmtId="177" fontId="13" fillId="0" borderId="2" xfId="2" applyNumberFormat="1" applyFont="1" applyBorder="1" applyAlignment="1">
      <alignment horizontal="center" vertical="center"/>
    </xf>
    <xf numFmtId="38" fontId="14" fillId="0" borderId="6" xfId="3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38" fontId="6" fillId="0" borderId="7" xfId="1" applyNumberFormat="1" applyFont="1" applyBorder="1">
      <alignment vertical="center"/>
    </xf>
    <xf numFmtId="38" fontId="6" fillId="0" borderId="7" xfId="1" applyFont="1" applyBorder="1">
      <alignment vertical="center"/>
    </xf>
    <xf numFmtId="0" fontId="6" fillId="0" borderId="7" xfId="0" applyFont="1" applyFill="1" applyBorder="1">
      <alignment vertical="center"/>
    </xf>
    <xf numFmtId="0" fontId="12" fillId="0" borderId="7" xfId="2" applyFont="1" applyBorder="1" applyAlignment="1">
      <alignment horizontal="center" vertical="center"/>
    </xf>
    <xf numFmtId="38" fontId="14" fillId="0" borderId="6" xfId="3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38" fontId="16" fillId="0" borderId="6" xfId="1" applyFont="1" applyFill="1" applyBorder="1" applyAlignment="1">
      <alignment horizontal="center" vertical="center"/>
    </xf>
    <xf numFmtId="49" fontId="13" fillId="0" borderId="8" xfId="2" applyNumberFormat="1" applyFont="1" applyBorder="1"/>
    <xf numFmtId="0" fontId="13" fillId="0" borderId="0" xfId="2" applyFont="1" applyBorder="1"/>
    <xf numFmtId="0" fontId="10" fillId="0" borderId="0" xfId="2" applyFont="1" applyBorder="1"/>
    <xf numFmtId="178" fontId="10" fillId="4" borderId="9" xfId="2" applyNumberFormat="1" applyFont="1" applyFill="1" applyBorder="1" applyAlignment="1">
      <alignment horizontal="right"/>
    </xf>
    <xf numFmtId="178" fontId="10" fillId="0" borderId="0" xfId="2" applyNumberFormat="1" applyFont="1" applyBorder="1" applyAlignment="1">
      <alignment horizontal="right"/>
    </xf>
    <xf numFmtId="38" fontId="10" fillId="4" borderId="10" xfId="3" applyFont="1" applyFill="1" applyBorder="1" applyAlignment="1">
      <alignment horizontal="right"/>
    </xf>
    <xf numFmtId="176" fontId="10" fillId="4" borderId="11" xfId="2" applyNumberFormat="1" applyFont="1" applyFill="1" applyBorder="1" applyAlignment="1">
      <alignment horizontal="right"/>
    </xf>
    <xf numFmtId="176" fontId="10" fillId="0" borderId="0" xfId="2" applyNumberFormat="1" applyFont="1" applyBorder="1"/>
    <xf numFmtId="176" fontId="10" fillId="0" borderId="12" xfId="2" applyNumberFormat="1" applyFont="1" applyFill="1" applyBorder="1"/>
    <xf numFmtId="177" fontId="10" fillId="0" borderId="0" xfId="2" applyNumberFormat="1" applyFont="1" applyBorder="1"/>
    <xf numFmtId="178" fontId="10" fillId="2" borderId="0" xfId="2" applyNumberFormat="1" applyFont="1" applyFill="1" applyBorder="1" applyAlignment="1">
      <alignment horizontal="right"/>
    </xf>
    <xf numFmtId="178" fontId="10" fillId="3" borderId="0" xfId="2" applyNumberFormat="1" applyFont="1" applyFill="1" applyBorder="1" applyAlignment="1">
      <alignment horizontal="right"/>
    </xf>
    <xf numFmtId="0" fontId="10" fillId="2" borderId="0" xfId="2" applyFont="1" applyFill="1" applyBorder="1"/>
    <xf numFmtId="0" fontId="10" fillId="3" borderId="0" xfId="2" applyFont="1" applyFill="1" applyBorder="1"/>
    <xf numFmtId="0" fontId="10" fillId="0" borderId="10" xfId="2" applyFont="1" applyBorder="1"/>
    <xf numFmtId="0" fontId="10" fillId="0" borderId="9" xfId="2" applyFont="1" applyBorder="1"/>
    <xf numFmtId="38" fontId="10" fillId="0" borderId="0" xfId="3" applyFont="1" applyBorder="1" applyAlignment="1"/>
    <xf numFmtId="38" fontId="10" fillId="0" borderId="9" xfId="3" applyFont="1" applyBorder="1" applyAlignment="1"/>
    <xf numFmtId="0" fontId="6" fillId="0" borderId="0" xfId="0" applyFont="1" applyBorder="1">
      <alignment vertical="center"/>
    </xf>
    <xf numFmtId="38" fontId="6" fillId="0" borderId="0" xfId="1" applyNumberFormat="1" applyFont="1" applyBorder="1">
      <alignment vertical="center"/>
    </xf>
    <xf numFmtId="38" fontId="6" fillId="0" borderId="0" xfId="1" applyFont="1" applyBorder="1">
      <alignment vertical="center"/>
    </xf>
    <xf numFmtId="0" fontId="0" fillId="0" borderId="0" xfId="0" applyBorder="1">
      <alignment vertical="center"/>
    </xf>
    <xf numFmtId="38" fontId="10" fillId="0" borderId="9" xfId="3" applyFont="1" applyFill="1" applyBorder="1" applyAlignment="1"/>
    <xf numFmtId="0" fontId="6" fillId="0" borderId="9" xfId="0" applyFont="1" applyFill="1" applyBorder="1">
      <alignment vertical="center"/>
    </xf>
    <xf numFmtId="38" fontId="6" fillId="0" borderId="9" xfId="1" applyFont="1" applyFill="1" applyBorder="1">
      <alignment vertical="center"/>
    </xf>
    <xf numFmtId="49" fontId="12" fillId="0" borderId="8" xfId="2" applyNumberFormat="1" applyFont="1" applyBorder="1"/>
    <xf numFmtId="49" fontId="13" fillId="0" borderId="0" xfId="2" applyNumberFormat="1" applyFont="1" applyBorder="1"/>
    <xf numFmtId="49" fontId="12" fillId="0" borderId="0" xfId="2" applyNumberFormat="1" applyFont="1" applyBorder="1"/>
    <xf numFmtId="49" fontId="10" fillId="0" borderId="0" xfId="2" applyNumberFormat="1" applyFont="1" applyBorder="1"/>
    <xf numFmtId="0" fontId="10" fillId="0" borderId="0" xfId="2" applyFont="1" applyBorder="1" applyAlignment="1">
      <alignment horizontal="distributed"/>
    </xf>
    <xf numFmtId="0" fontId="10" fillId="0" borderId="0" xfId="2" applyFont="1" applyBorder="1" applyAlignment="1"/>
    <xf numFmtId="178" fontId="10" fillId="4" borderId="9" xfId="2" applyNumberFormat="1" applyFont="1" applyFill="1" applyBorder="1"/>
    <xf numFmtId="178" fontId="10" fillId="0" borderId="0" xfId="2" applyNumberFormat="1" applyFont="1" applyBorder="1"/>
    <xf numFmtId="176" fontId="10" fillId="4" borderId="11" xfId="2" applyNumberFormat="1" applyFont="1" applyFill="1" applyBorder="1"/>
    <xf numFmtId="178" fontId="10" fillId="2" borderId="0" xfId="2" applyNumberFormat="1" applyFont="1" applyFill="1" applyBorder="1"/>
    <xf numFmtId="178" fontId="10" fillId="3" borderId="0" xfId="2" applyNumberFormat="1" applyFont="1" applyFill="1" applyBorder="1"/>
    <xf numFmtId="49" fontId="12" fillId="0" borderId="0" xfId="2" applyNumberFormat="1" applyFont="1" applyBorder="1" applyAlignment="1">
      <alignment horizontal="distributed"/>
    </xf>
    <xf numFmtId="0" fontId="12" fillId="0" borderId="0" xfId="2" applyFont="1" applyBorder="1" applyAlignment="1"/>
    <xf numFmtId="49" fontId="14" fillId="0" borderId="8" xfId="2" applyNumberFormat="1" applyFont="1" applyBorder="1"/>
    <xf numFmtId="0" fontId="17" fillId="0" borderId="0" xfId="2" applyFont="1" applyBorder="1"/>
    <xf numFmtId="0" fontId="13" fillId="0" borderId="0" xfId="2" applyFont="1" applyBorder="1" applyAlignment="1"/>
    <xf numFmtId="0" fontId="13" fillId="0" borderId="0" xfId="2" applyFont="1" applyBorder="1" applyAlignment="1">
      <alignment horizontal="left"/>
    </xf>
    <xf numFmtId="0" fontId="17" fillId="0" borderId="0" xfId="2" applyFont="1" applyBorder="1" applyAlignment="1">
      <alignment horizontal="distributed"/>
    </xf>
    <xf numFmtId="0" fontId="14" fillId="0" borderId="0" xfId="2" applyFont="1" applyBorder="1" applyAlignment="1">
      <alignment horizontal="distributed"/>
    </xf>
    <xf numFmtId="178" fontId="13" fillId="4" borderId="9" xfId="2" applyNumberFormat="1" applyFont="1" applyFill="1" applyBorder="1"/>
    <xf numFmtId="178" fontId="13" fillId="0" borderId="0" xfId="2" applyNumberFormat="1" applyFont="1" applyBorder="1"/>
    <xf numFmtId="38" fontId="13" fillId="4" borderId="10" xfId="3" applyFont="1" applyFill="1" applyBorder="1" applyAlignment="1">
      <alignment horizontal="right"/>
    </xf>
    <xf numFmtId="176" fontId="13" fillId="4" borderId="11" xfId="2" applyNumberFormat="1" applyFont="1" applyFill="1" applyBorder="1"/>
    <xf numFmtId="0" fontId="14" fillId="0" borderId="0" xfId="2" applyFont="1" applyBorder="1"/>
    <xf numFmtId="176" fontId="14" fillId="0" borderId="12" xfId="2" applyNumberFormat="1" applyFont="1" applyFill="1" applyBorder="1"/>
    <xf numFmtId="177" fontId="14" fillId="0" borderId="0" xfId="2" applyNumberFormat="1" applyFont="1" applyBorder="1"/>
    <xf numFmtId="178" fontId="13" fillId="2" borderId="0" xfId="2" applyNumberFormat="1" applyFont="1" applyFill="1" applyBorder="1"/>
    <xf numFmtId="9" fontId="12" fillId="3" borderId="0" xfId="2" applyNumberFormat="1" applyFont="1" applyFill="1" applyBorder="1"/>
    <xf numFmtId="38" fontId="14" fillId="0" borderId="0" xfId="3" applyFont="1" applyBorder="1" applyAlignment="1"/>
    <xf numFmtId="38" fontId="14" fillId="2" borderId="0" xfId="3" applyFont="1" applyFill="1" applyBorder="1" applyAlignment="1"/>
    <xf numFmtId="0" fontId="14" fillId="3" borderId="0" xfId="2" applyFont="1" applyFill="1" applyBorder="1"/>
    <xf numFmtId="38" fontId="14" fillId="0" borderId="0" xfId="3" applyFont="1" applyFill="1" applyBorder="1" applyAlignment="1"/>
    <xf numFmtId="38" fontId="13" fillId="0" borderId="10" xfId="2" applyNumberFormat="1" applyFont="1" applyBorder="1"/>
    <xf numFmtId="38" fontId="13" fillId="0" borderId="9" xfId="3" applyFont="1" applyBorder="1" applyAlignment="1"/>
    <xf numFmtId="38" fontId="14" fillId="0" borderId="9" xfId="3" applyFont="1" applyBorder="1" applyAlignment="1"/>
    <xf numFmtId="0" fontId="15" fillId="0" borderId="0" xfId="0" applyFont="1" applyBorder="1">
      <alignment vertical="center"/>
    </xf>
    <xf numFmtId="38" fontId="14" fillId="0" borderId="9" xfId="3" applyFont="1" applyFill="1" applyBorder="1" applyAlignment="1"/>
    <xf numFmtId="0" fontId="15" fillId="0" borderId="9" xfId="0" applyFont="1" applyFill="1" applyBorder="1">
      <alignment vertical="center"/>
    </xf>
    <xf numFmtId="38" fontId="15" fillId="0" borderId="9" xfId="1" applyFont="1" applyFill="1" applyBorder="1">
      <alignment vertical="center"/>
    </xf>
    <xf numFmtId="178" fontId="13" fillId="4" borderId="10" xfId="2" applyNumberFormat="1" applyFont="1" applyFill="1" applyBorder="1"/>
    <xf numFmtId="176" fontId="14" fillId="4" borderId="11" xfId="2" applyNumberFormat="1" applyFont="1" applyFill="1" applyBorder="1"/>
    <xf numFmtId="49" fontId="10" fillId="0" borderId="8" xfId="2" applyNumberFormat="1" applyFont="1" applyBorder="1"/>
    <xf numFmtId="0" fontId="18" fillId="0" borderId="0" xfId="2" applyFont="1" applyBorder="1"/>
    <xf numFmtId="178" fontId="10" fillId="4" borderId="10" xfId="2" applyNumberFormat="1" applyFont="1" applyFill="1" applyBorder="1"/>
    <xf numFmtId="38" fontId="10" fillId="0" borderId="10" xfId="2" applyNumberFormat="1" applyFont="1" applyBorder="1"/>
    <xf numFmtId="0" fontId="2" fillId="0" borderId="0" xfId="2" applyBorder="1" applyAlignment="1">
      <alignment horizontal="distributed"/>
    </xf>
    <xf numFmtId="178" fontId="13" fillId="0" borderId="8" xfId="2" applyNumberFormat="1" applyFont="1" applyBorder="1"/>
    <xf numFmtId="178" fontId="13" fillId="4" borderId="11" xfId="2" applyNumberFormat="1" applyFont="1" applyFill="1" applyBorder="1"/>
    <xf numFmtId="178" fontId="13" fillId="0" borderId="12" xfId="2" applyNumberFormat="1" applyFont="1" applyFill="1" applyBorder="1"/>
    <xf numFmtId="178" fontId="13" fillId="0" borderId="0" xfId="2" applyNumberFormat="1" applyFont="1" applyFill="1" applyBorder="1"/>
    <xf numFmtId="178" fontId="13" fillId="0" borderId="10" xfId="2" applyNumberFormat="1" applyFont="1" applyFill="1" applyBorder="1"/>
    <xf numFmtId="38" fontId="13" fillId="0" borderId="9" xfId="3" applyFont="1" applyFill="1" applyBorder="1" applyAlignment="1"/>
    <xf numFmtId="38" fontId="13" fillId="0" borderId="12" xfId="3" applyFont="1" applyFill="1" applyBorder="1" applyAlignment="1"/>
    <xf numFmtId="177" fontId="13" fillId="0" borderId="0" xfId="2" applyNumberFormat="1" applyFont="1" applyBorder="1"/>
    <xf numFmtId="38" fontId="15" fillId="0" borderId="0" xfId="1" applyNumberFormat="1" applyFont="1" applyBorder="1">
      <alignment vertical="center"/>
    </xf>
    <xf numFmtId="38" fontId="15" fillId="0" borderId="0" xfId="1" applyFont="1" applyBorder="1">
      <alignment vertical="center"/>
    </xf>
    <xf numFmtId="38" fontId="15" fillId="0" borderId="9" xfId="0" applyNumberFormat="1" applyFont="1" applyFill="1" applyBorder="1">
      <alignment vertical="center"/>
    </xf>
    <xf numFmtId="176" fontId="10" fillId="0" borderId="12" xfId="2" applyNumberFormat="1" applyFont="1" applyFill="1" applyBorder="1" applyAlignment="1">
      <alignment horizontal="right"/>
    </xf>
    <xf numFmtId="38" fontId="10" fillId="2" borderId="0" xfId="3" applyFont="1" applyFill="1" applyBorder="1" applyAlignment="1"/>
    <xf numFmtId="38" fontId="10" fillId="0" borderId="0" xfId="3" applyFont="1" applyFill="1" applyBorder="1" applyAlignment="1"/>
    <xf numFmtId="38" fontId="10" fillId="4" borderId="0" xfId="3" applyFont="1" applyFill="1" applyBorder="1" applyAlignment="1"/>
    <xf numFmtId="38" fontId="10" fillId="0" borderId="0" xfId="2" applyNumberFormat="1" applyFont="1" applyBorder="1"/>
    <xf numFmtId="38" fontId="6" fillId="0" borderId="9" xfId="0" applyNumberFormat="1" applyFont="1" applyFill="1" applyBorder="1">
      <alignment vertical="center"/>
    </xf>
    <xf numFmtId="178" fontId="10" fillId="0" borderId="0" xfId="2" applyNumberFormat="1" applyFont="1" applyFill="1" applyBorder="1"/>
    <xf numFmtId="0" fontId="18" fillId="0" borderId="0" xfId="2" applyFont="1" applyBorder="1" applyAlignment="1">
      <alignment horizontal="distributed"/>
    </xf>
    <xf numFmtId="0" fontId="19" fillId="0" borderId="0" xfId="2" applyFont="1" applyBorder="1" applyAlignment="1">
      <alignment horizontal="distributed"/>
    </xf>
    <xf numFmtId="38" fontId="15" fillId="0" borderId="0" xfId="0" applyNumberFormat="1" applyFont="1" applyBorder="1">
      <alignment vertical="center"/>
    </xf>
    <xf numFmtId="38" fontId="10" fillId="0" borderId="0" xfId="1" applyNumberFormat="1" applyFont="1" applyFill="1" applyBorder="1" applyAlignment="1"/>
    <xf numFmtId="38" fontId="10" fillId="0" borderId="0" xfId="1" applyFont="1" applyFill="1" applyBorder="1" applyAlignment="1"/>
    <xf numFmtId="0" fontId="20" fillId="0" borderId="0" xfId="2" applyFont="1" applyBorder="1"/>
    <xf numFmtId="0" fontId="21" fillId="0" borderId="0" xfId="2" applyFont="1" applyBorder="1"/>
    <xf numFmtId="0" fontId="21" fillId="0" borderId="0" xfId="2" applyFont="1" applyBorder="1" applyAlignment="1">
      <alignment horizontal="distributed"/>
    </xf>
    <xf numFmtId="38" fontId="6" fillId="2" borderId="0" xfId="3" applyFont="1" applyFill="1" applyBorder="1">
      <alignment vertical="center"/>
    </xf>
    <xf numFmtId="38" fontId="6" fillId="0" borderId="0" xfId="3" applyFont="1" applyBorder="1">
      <alignment vertical="center"/>
    </xf>
    <xf numFmtId="38" fontId="10" fillId="4" borderId="0" xfId="2" applyNumberFormat="1" applyFont="1" applyFill="1" applyBorder="1"/>
    <xf numFmtId="38" fontId="22" fillId="0" borderId="0" xfId="1" applyNumberFormat="1" applyFont="1" applyBorder="1">
      <alignment vertical="center"/>
    </xf>
    <xf numFmtId="38" fontId="14" fillId="0" borderId="0" xfId="2" applyNumberFormat="1" applyFont="1" applyBorder="1"/>
    <xf numFmtId="38" fontId="14" fillId="0" borderId="0" xfId="1" applyFont="1" applyFill="1" applyBorder="1" applyAlignment="1"/>
    <xf numFmtId="178" fontId="12" fillId="2" borderId="0" xfId="2" applyNumberFormat="1" applyFont="1" applyFill="1" applyBorder="1"/>
    <xf numFmtId="49" fontId="10" fillId="0" borderId="13" xfId="2" applyNumberFormat="1" applyFont="1" applyBorder="1"/>
    <xf numFmtId="49" fontId="13" fillId="0" borderId="14" xfId="2" applyNumberFormat="1" applyFont="1" applyBorder="1" applyAlignment="1"/>
    <xf numFmtId="0" fontId="10" fillId="0" borderId="14" xfId="2" applyFont="1" applyBorder="1" applyAlignment="1"/>
    <xf numFmtId="178" fontId="13" fillId="4" borderId="15" xfId="2" applyNumberFormat="1" applyFont="1" applyFill="1" applyBorder="1"/>
    <xf numFmtId="178" fontId="13" fillId="0" borderId="14" xfId="2" applyNumberFormat="1" applyFont="1" applyBorder="1"/>
    <xf numFmtId="178" fontId="13" fillId="4" borderId="16" xfId="2" applyNumberFormat="1" applyFont="1" applyFill="1" applyBorder="1"/>
    <xf numFmtId="178" fontId="13" fillId="4" borderId="17" xfId="2" applyNumberFormat="1" applyFont="1" applyFill="1" applyBorder="1"/>
    <xf numFmtId="176" fontId="10" fillId="0" borderId="16" xfId="2" applyNumberFormat="1" applyFont="1" applyBorder="1"/>
    <xf numFmtId="178" fontId="13" fillId="0" borderId="18" xfId="2" applyNumberFormat="1" applyFont="1" applyFill="1" applyBorder="1"/>
    <xf numFmtId="178" fontId="13" fillId="2" borderId="14" xfId="2" applyNumberFormat="1" applyFont="1" applyFill="1" applyBorder="1"/>
    <xf numFmtId="9" fontId="12" fillId="3" borderId="14" xfId="2" applyNumberFormat="1" applyFont="1" applyFill="1" applyBorder="1"/>
    <xf numFmtId="178" fontId="13" fillId="0" borderId="14" xfId="2" applyNumberFormat="1" applyFont="1" applyFill="1" applyBorder="1"/>
    <xf numFmtId="0" fontId="14" fillId="3" borderId="14" xfId="2" applyFont="1" applyFill="1" applyBorder="1"/>
    <xf numFmtId="178" fontId="13" fillId="0" borderId="16" xfId="2" applyNumberFormat="1" applyFont="1" applyFill="1" applyBorder="1"/>
    <xf numFmtId="178" fontId="13" fillId="0" borderId="15" xfId="2" applyNumberFormat="1" applyFont="1" applyFill="1" applyBorder="1"/>
    <xf numFmtId="177" fontId="13" fillId="0" borderId="14" xfId="2" applyNumberFormat="1" applyFont="1" applyBorder="1"/>
    <xf numFmtId="38" fontId="14" fillId="0" borderId="15" xfId="3" applyFont="1" applyFill="1" applyBorder="1" applyAlignment="1"/>
    <xf numFmtId="38" fontId="14" fillId="0" borderId="13" xfId="3" applyFont="1" applyFill="1" applyBorder="1" applyAlignment="1"/>
    <xf numFmtId="38" fontId="23" fillId="0" borderId="0" xfId="0" applyNumberFormat="1" applyFont="1">
      <alignment vertical="center"/>
    </xf>
    <xf numFmtId="49" fontId="10" fillId="0" borderId="0" xfId="2" applyNumberFormat="1" applyFont="1" applyBorder="1" applyAlignment="1">
      <alignment horizontal="distributed"/>
    </xf>
    <xf numFmtId="0" fontId="2" fillId="0" borderId="0" xfId="2" applyBorder="1" applyAlignment="1"/>
    <xf numFmtId="9" fontId="10" fillId="0" borderId="0" xfId="5" applyFont="1" applyBorder="1" applyAlignment="1"/>
    <xf numFmtId="38" fontId="10" fillId="4" borderId="11" xfId="3" applyFont="1" applyFill="1" applyBorder="1" applyAlignment="1">
      <alignment horizontal="right"/>
    </xf>
    <xf numFmtId="176" fontId="10" fillId="4" borderId="19" xfId="2" applyNumberFormat="1" applyFont="1" applyFill="1" applyBorder="1"/>
    <xf numFmtId="176" fontId="10" fillId="4" borderId="0" xfId="2" applyNumberFormat="1" applyFont="1" applyFill="1" applyBorder="1"/>
    <xf numFmtId="178" fontId="13" fillId="4" borderId="12" xfId="2" applyNumberFormat="1" applyFont="1" applyFill="1" applyBorder="1"/>
    <xf numFmtId="178" fontId="13" fillId="4" borderId="8" xfId="2" applyNumberFormat="1" applyFont="1" applyFill="1" applyBorder="1"/>
    <xf numFmtId="178" fontId="13" fillId="2" borderId="12" xfId="2" applyNumberFormat="1" applyFont="1" applyFill="1" applyBorder="1"/>
    <xf numFmtId="178" fontId="13" fillId="3" borderId="0" xfId="2" applyNumberFormat="1" applyFont="1" applyFill="1" applyBorder="1"/>
    <xf numFmtId="177" fontId="13" fillId="0" borderId="0" xfId="3" applyNumberFormat="1" applyFont="1" applyFill="1" applyBorder="1" applyAlignment="1"/>
    <xf numFmtId="0" fontId="10" fillId="0" borderId="0" xfId="2" applyFont="1" applyFill="1" applyBorder="1" applyAlignment="1">
      <alignment horizontal="distributed"/>
    </xf>
    <xf numFmtId="0" fontId="18" fillId="0" borderId="0" xfId="2" applyFont="1" applyFill="1" applyBorder="1"/>
    <xf numFmtId="9" fontId="10" fillId="0" borderId="0" xfId="5" applyNumberFormat="1" applyFont="1" applyBorder="1" applyAlignment="1"/>
    <xf numFmtId="9" fontId="10" fillId="3" borderId="0" xfId="5" applyNumberFormat="1" applyFont="1" applyFill="1" applyBorder="1" applyAlignment="1"/>
    <xf numFmtId="38" fontId="0" fillId="0" borderId="0" xfId="0" applyNumberFormat="1" applyBorder="1">
      <alignment vertical="center"/>
    </xf>
    <xf numFmtId="38" fontId="0" fillId="0" borderId="0" xfId="0" applyNumberFormat="1">
      <alignment vertical="center"/>
    </xf>
    <xf numFmtId="9" fontId="10" fillId="0" borderId="0" xfId="5" applyFont="1" applyFill="1" applyBorder="1" applyAlignment="1"/>
    <xf numFmtId="9" fontId="10" fillId="3" borderId="0" xfId="5" applyFont="1" applyFill="1" applyBorder="1" applyAlignment="1"/>
    <xf numFmtId="9" fontId="10" fillId="0" borderId="0" xfId="2" applyNumberFormat="1" applyFont="1" applyBorder="1"/>
    <xf numFmtId="9" fontId="10" fillId="3" borderId="0" xfId="2" applyNumberFormat="1" applyFont="1" applyFill="1" applyBorder="1"/>
    <xf numFmtId="38" fontId="10" fillId="0" borderId="10" xfId="2" applyNumberFormat="1" applyFont="1" applyFill="1" applyBorder="1"/>
    <xf numFmtId="38" fontId="0" fillId="5" borderId="0" xfId="0" applyNumberFormat="1" applyFill="1">
      <alignment vertical="center"/>
    </xf>
    <xf numFmtId="49" fontId="10" fillId="0" borderId="20" xfId="2" applyNumberFormat="1" applyFont="1" applyBorder="1"/>
    <xf numFmtId="0" fontId="18" fillId="0" borderId="21" xfId="2" applyFont="1" applyBorder="1"/>
    <xf numFmtId="0" fontId="10" fillId="0" borderId="21" xfId="2" applyFont="1" applyBorder="1" applyAlignment="1">
      <alignment horizontal="distributed"/>
    </xf>
    <xf numFmtId="0" fontId="10" fillId="0" borderId="21" xfId="2" applyFont="1" applyFill="1" applyBorder="1" applyAlignment="1">
      <alignment horizontal="distributed"/>
    </xf>
    <xf numFmtId="0" fontId="18" fillId="0" borderId="21" xfId="2" applyFont="1" applyFill="1" applyBorder="1"/>
    <xf numFmtId="178" fontId="10" fillId="4" borderId="22" xfId="2" applyNumberFormat="1" applyFont="1" applyFill="1" applyBorder="1"/>
    <xf numFmtId="9" fontId="10" fillId="0" borderId="21" xfId="2" applyNumberFormat="1" applyFont="1" applyBorder="1"/>
    <xf numFmtId="38" fontId="10" fillId="4" borderId="23" xfId="3" applyFont="1" applyFill="1" applyBorder="1" applyAlignment="1">
      <alignment horizontal="right"/>
    </xf>
    <xf numFmtId="176" fontId="10" fillId="4" borderId="24" xfId="2" applyNumberFormat="1" applyFont="1" applyFill="1" applyBorder="1"/>
    <xf numFmtId="176" fontId="10" fillId="4" borderId="21" xfId="2" applyNumberFormat="1" applyFont="1" applyFill="1" applyBorder="1"/>
    <xf numFmtId="176" fontId="10" fillId="0" borderId="25" xfId="2" applyNumberFormat="1" applyFont="1" applyFill="1" applyBorder="1"/>
    <xf numFmtId="0" fontId="10" fillId="0" borderId="21" xfId="2" applyFont="1" applyBorder="1"/>
    <xf numFmtId="177" fontId="10" fillId="0" borderId="21" xfId="2" applyNumberFormat="1" applyFont="1" applyBorder="1"/>
    <xf numFmtId="38" fontId="10" fillId="2" borderId="21" xfId="3" applyFont="1" applyFill="1" applyBorder="1" applyAlignment="1"/>
    <xf numFmtId="9" fontId="10" fillId="3" borderId="21" xfId="2" applyNumberFormat="1" applyFont="1" applyFill="1" applyBorder="1"/>
    <xf numFmtId="38" fontId="10" fillId="0" borderId="21" xfId="3" applyFont="1" applyBorder="1" applyAlignment="1"/>
    <xf numFmtId="0" fontId="10" fillId="3" borderId="21" xfId="2" applyFont="1" applyFill="1" applyBorder="1"/>
    <xf numFmtId="38" fontId="10" fillId="0" borderId="26" xfId="2" applyNumberFormat="1" applyFont="1" applyBorder="1"/>
    <xf numFmtId="38" fontId="10" fillId="0" borderId="22" xfId="3" applyFont="1" applyBorder="1" applyAlignment="1"/>
    <xf numFmtId="38" fontId="10" fillId="0" borderId="21" xfId="2" applyNumberFormat="1" applyFont="1" applyBorder="1"/>
    <xf numFmtId="38" fontId="10" fillId="0" borderId="21" xfId="3" applyFont="1" applyFill="1" applyBorder="1" applyAlignment="1"/>
    <xf numFmtId="38" fontId="6" fillId="0" borderId="21" xfId="1" applyNumberFormat="1" applyFont="1" applyBorder="1">
      <alignment vertical="center"/>
    </xf>
    <xf numFmtId="38" fontId="6" fillId="0" borderId="21" xfId="1" applyFont="1" applyBorder="1">
      <alignment vertical="center"/>
    </xf>
    <xf numFmtId="38" fontId="0" fillId="0" borderId="21" xfId="0" applyNumberFormat="1" applyBorder="1">
      <alignment vertical="center"/>
    </xf>
    <xf numFmtId="38" fontId="10" fillId="0" borderId="22" xfId="3" applyFont="1" applyFill="1" applyBorder="1" applyAlignment="1"/>
    <xf numFmtId="38" fontId="6" fillId="0" borderId="22" xfId="1" applyFont="1" applyFill="1" applyBorder="1">
      <alignment vertical="center"/>
    </xf>
    <xf numFmtId="0" fontId="2" fillId="0" borderId="0" xfId="2" applyFill="1" applyBorder="1" applyAlignment="1">
      <alignment horizontal="distributed"/>
    </xf>
    <xf numFmtId="178" fontId="10" fillId="4" borderId="0" xfId="2" applyNumberFormat="1" applyFont="1" applyFill="1" applyBorder="1"/>
    <xf numFmtId="38" fontId="10" fillId="4" borderId="0" xfId="3" applyFont="1" applyFill="1" applyBorder="1" applyAlignment="1">
      <alignment horizontal="right"/>
    </xf>
    <xf numFmtId="176" fontId="10" fillId="0" borderId="0" xfId="2" applyNumberFormat="1" applyFont="1" applyFill="1" applyBorder="1"/>
    <xf numFmtId="38" fontId="10" fillId="0" borderId="0" xfId="2" applyNumberFormat="1" applyFont="1"/>
    <xf numFmtId="0" fontId="10" fillId="0" borderId="0" xfId="2" applyFont="1" applyFill="1"/>
    <xf numFmtId="38" fontId="6" fillId="0" borderId="0" xfId="0" applyNumberFormat="1" applyFont="1" applyFill="1">
      <alignment vertical="center"/>
    </xf>
    <xf numFmtId="49" fontId="10" fillId="0" borderId="21" xfId="2" applyNumberFormat="1" applyFont="1" applyBorder="1"/>
    <xf numFmtId="0" fontId="2" fillId="0" borderId="21" xfId="2" applyFill="1" applyBorder="1" applyAlignment="1">
      <alignment horizontal="distributed"/>
    </xf>
    <xf numFmtId="178" fontId="10" fillId="4" borderId="21" xfId="2" applyNumberFormat="1" applyFont="1" applyFill="1" applyBorder="1"/>
    <xf numFmtId="38" fontId="10" fillId="4" borderId="21" xfId="3" applyFont="1" applyFill="1" applyBorder="1" applyAlignment="1">
      <alignment horizontal="right"/>
    </xf>
    <xf numFmtId="176" fontId="10" fillId="0" borderId="21" xfId="2" applyNumberFormat="1" applyFont="1" applyFill="1" applyBorder="1"/>
    <xf numFmtId="0" fontId="2" fillId="0" borderId="21" xfId="2" applyBorder="1"/>
    <xf numFmtId="0" fontId="6" fillId="0" borderId="21" xfId="0" applyFont="1" applyBorder="1">
      <alignment vertical="center"/>
    </xf>
    <xf numFmtId="0" fontId="0" fillId="0" borderId="21" xfId="0" applyBorder="1">
      <alignment vertical="center"/>
    </xf>
    <xf numFmtId="0" fontId="10" fillId="0" borderId="21" xfId="2" applyFont="1" applyFill="1" applyBorder="1"/>
    <xf numFmtId="0" fontId="6" fillId="0" borderId="21" xfId="0" applyFont="1" applyFill="1" applyBorder="1">
      <alignment vertical="center"/>
    </xf>
    <xf numFmtId="38" fontId="6" fillId="0" borderId="21" xfId="1" applyFont="1" applyFill="1" applyBorder="1">
      <alignment vertical="center"/>
    </xf>
    <xf numFmtId="38" fontId="6" fillId="0" borderId="27" xfId="1" applyFont="1" applyFill="1" applyBorder="1">
      <alignment vertical="center"/>
    </xf>
    <xf numFmtId="38" fontId="10" fillId="6" borderId="0" xfId="3" applyFont="1" applyFill="1" applyBorder="1" applyAlignment="1"/>
    <xf numFmtId="0" fontId="2" fillId="0" borderId="0" xfId="2" applyBorder="1"/>
    <xf numFmtId="38" fontId="10" fillId="7" borderId="0" xfId="3" applyFont="1" applyFill="1" applyBorder="1" applyAlignment="1"/>
    <xf numFmtId="38" fontId="6" fillId="0" borderId="0" xfId="0" applyNumberFormat="1" applyFont="1" applyBorder="1">
      <alignment vertical="center"/>
    </xf>
    <xf numFmtId="38" fontId="6" fillId="0" borderId="9" xfId="0" applyNumberFormat="1" applyFont="1" applyFill="1" applyBorder="1" applyAlignment="1">
      <alignment vertical="center"/>
    </xf>
    <xf numFmtId="0" fontId="18" fillId="0" borderId="0" xfId="2" applyFont="1" applyFill="1" applyBorder="1" applyAlignment="1">
      <alignment horizontal="distributed"/>
    </xf>
    <xf numFmtId="178" fontId="13" fillId="0" borderId="11" xfId="2" applyNumberFormat="1" applyFont="1" applyBorder="1"/>
    <xf numFmtId="178" fontId="13" fillId="0" borderId="19" xfId="2" applyNumberFormat="1" applyFont="1" applyBorder="1"/>
    <xf numFmtId="178" fontId="13" fillId="0" borderId="10" xfId="2" applyNumberFormat="1" applyFont="1" applyBorder="1"/>
    <xf numFmtId="38" fontId="13" fillId="0" borderId="10" xfId="3" applyFont="1" applyBorder="1" applyAlignment="1"/>
    <xf numFmtId="38" fontId="13" fillId="0" borderId="9" xfId="2" applyNumberFormat="1" applyFont="1" applyBorder="1"/>
    <xf numFmtId="38" fontId="13" fillId="0" borderId="12" xfId="2" applyNumberFormat="1" applyFont="1" applyBorder="1"/>
    <xf numFmtId="38" fontId="12" fillId="0" borderId="0" xfId="3" applyFont="1" applyBorder="1" applyAlignment="1"/>
    <xf numFmtId="38" fontId="13" fillId="0" borderId="0" xfId="2" applyNumberFormat="1" applyFont="1" applyBorder="1"/>
    <xf numFmtId="0" fontId="12" fillId="0" borderId="0" xfId="2" applyFont="1" applyBorder="1"/>
    <xf numFmtId="0" fontId="6" fillId="0" borderId="0" xfId="0" applyFont="1" applyFill="1" applyBorder="1">
      <alignment vertical="center"/>
    </xf>
    <xf numFmtId="38" fontId="6" fillId="0" borderId="0" xfId="1" applyNumberFormat="1" applyFont="1" applyFill="1" applyBorder="1">
      <alignment vertical="center"/>
    </xf>
    <xf numFmtId="38" fontId="6" fillId="0" borderId="0" xfId="1" applyFont="1" applyFill="1" applyBorder="1">
      <alignment vertical="center"/>
    </xf>
    <xf numFmtId="0" fontId="0" fillId="0" borderId="0" xfId="0" applyFill="1" applyBorder="1">
      <alignment vertical="center"/>
    </xf>
    <xf numFmtId="0" fontId="12" fillId="0" borderId="0" xfId="2" applyFont="1" applyFill="1" applyBorder="1"/>
    <xf numFmtId="38" fontId="10" fillId="0" borderId="11" xfId="3" applyFont="1" applyBorder="1" applyAlignment="1">
      <alignment horizontal="right"/>
    </xf>
    <xf numFmtId="176" fontId="10" fillId="0" borderId="19" xfId="2" applyNumberFormat="1" applyFont="1" applyBorder="1"/>
    <xf numFmtId="38" fontId="0" fillId="8" borderId="0" xfId="0" applyNumberFormat="1" applyFill="1" applyBorder="1">
      <alignment vertical="center"/>
    </xf>
    <xf numFmtId="0" fontId="0" fillId="8" borderId="0" xfId="0" applyFill="1" applyBorder="1">
      <alignment vertical="center"/>
    </xf>
    <xf numFmtId="0" fontId="0" fillId="4" borderId="0" xfId="0" applyFill="1">
      <alignment vertical="center"/>
    </xf>
    <xf numFmtId="38" fontId="0" fillId="4" borderId="0" xfId="0" applyNumberFormat="1" applyFill="1">
      <alignment vertical="center"/>
    </xf>
    <xf numFmtId="38" fontId="10" fillId="0" borderId="0" xfId="3" applyFont="1" applyBorder="1" applyAlignment="1">
      <alignment horizontal="right"/>
    </xf>
    <xf numFmtId="0" fontId="0" fillId="0" borderId="9" xfId="0" applyFill="1" applyBorder="1">
      <alignment vertical="center"/>
    </xf>
    <xf numFmtId="49" fontId="13" fillId="0" borderId="0" xfId="2" applyNumberFormat="1" applyFont="1" applyBorder="1" applyAlignment="1"/>
    <xf numFmtId="178" fontId="13" fillId="4" borderId="0" xfId="2" applyNumberFormat="1" applyFont="1" applyFill="1" applyBorder="1"/>
    <xf numFmtId="178" fontId="13" fillId="0" borderId="9" xfId="2" applyNumberFormat="1" applyFont="1" applyFill="1" applyBorder="1"/>
    <xf numFmtId="0" fontId="12" fillId="0" borderId="9" xfId="2" applyFont="1" applyBorder="1"/>
    <xf numFmtId="38" fontId="12" fillId="0" borderId="9" xfId="3" applyFont="1" applyBorder="1" applyAlignment="1"/>
    <xf numFmtId="0" fontId="13" fillId="0" borderId="9" xfId="2" applyFont="1" applyBorder="1"/>
    <xf numFmtId="177" fontId="13" fillId="0" borderId="9" xfId="2" applyNumberFormat="1" applyFont="1" applyBorder="1"/>
    <xf numFmtId="0" fontId="13" fillId="0" borderId="0" xfId="2" applyFont="1" applyFill="1" applyBorder="1"/>
    <xf numFmtId="38" fontId="15" fillId="0" borderId="12" xfId="1" applyFont="1" applyFill="1" applyBorder="1">
      <alignment vertical="center"/>
    </xf>
    <xf numFmtId="38" fontId="15" fillId="0" borderId="0" xfId="1" applyFont="1" applyFill="1" applyBorder="1">
      <alignment vertical="center"/>
    </xf>
    <xf numFmtId="49" fontId="13" fillId="0" borderId="13" xfId="2" applyNumberFormat="1" applyFont="1" applyBorder="1"/>
    <xf numFmtId="49" fontId="13" fillId="0" borderId="14" xfId="2" applyNumberFormat="1" applyFont="1" applyBorder="1"/>
    <xf numFmtId="0" fontId="13" fillId="0" borderId="14" xfId="2" applyFont="1" applyBorder="1" applyAlignment="1"/>
    <xf numFmtId="178" fontId="13" fillId="4" borderId="14" xfId="2" applyNumberFormat="1" applyFont="1" applyFill="1" applyBorder="1"/>
    <xf numFmtId="0" fontId="10" fillId="3" borderId="14" xfId="2" applyFont="1" applyFill="1" applyBorder="1"/>
    <xf numFmtId="0" fontId="12" fillId="0" borderId="15" xfId="2" applyFont="1" applyBorder="1"/>
    <xf numFmtId="38" fontId="12" fillId="0" borderId="15" xfId="3" applyFont="1" applyBorder="1" applyAlignment="1"/>
    <xf numFmtId="38" fontId="13" fillId="0" borderId="15" xfId="2" applyNumberFormat="1" applyFont="1" applyBorder="1"/>
    <xf numFmtId="0" fontId="13" fillId="0" borderId="15" xfId="2" applyFont="1" applyBorder="1"/>
    <xf numFmtId="177" fontId="13" fillId="0" borderId="15" xfId="2" applyNumberFormat="1" applyFont="1" applyBorder="1"/>
    <xf numFmtId="0" fontId="6" fillId="0" borderId="14" xfId="0" applyFont="1" applyFill="1" applyBorder="1">
      <alignment vertical="center"/>
    </xf>
    <xf numFmtId="38" fontId="6" fillId="0" borderId="14" xfId="1" applyNumberFormat="1" applyFont="1" applyFill="1" applyBorder="1">
      <alignment vertical="center"/>
    </xf>
    <xf numFmtId="38" fontId="6" fillId="0" borderId="14" xfId="1" applyFont="1" applyFill="1" applyBorder="1">
      <alignment vertical="center"/>
    </xf>
    <xf numFmtId="0" fontId="0" fillId="0" borderId="14" xfId="0" applyFill="1" applyBorder="1">
      <alignment vertical="center"/>
    </xf>
    <xf numFmtId="0" fontId="13" fillId="0" borderId="14" xfId="2" applyFont="1" applyFill="1" applyBorder="1"/>
    <xf numFmtId="38" fontId="15" fillId="0" borderId="15" xfId="1" applyFont="1" applyFill="1" applyBorder="1">
      <alignment vertical="center"/>
    </xf>
    <xf numFmtId="38" fontId="15" fillId="0" borderId="18" xfId="1" applyFont="1" applyFill="1" applyBorder="1">
      <alignment vertical="center"/>
    </xf>
    <xf numFmtId="38" fontId="15" fillId="0" borderId="14" xfId="1" applyFont="1" applyFill="1" applyBorder="1">
      <alignment vertical="center"/>
    </xf>
    <xf numFmtId="177" fontId="13" fillId="0" borderId="9" xfId="2" applyNumberFormat="1" applyFont="1" applyFill="1" applyBorder="1"/>
    <xf numFmtId="38" fontId="14" fillId="0" borderId="28" xfId="3" applyFont="1" applyFill="1" applyBorder="1" applyAlignment="1"/>
    <xf numFmtId="38" fontId="15" fillId="0" borderId="12" xfId="0" applyNumberFormat="1" applyFont="1" applyFill="1" applyBorder="1">
      <alignment vertical="center"/>
    </xf>
    <xf numFmtId="38" fontId="15" fillId="0" borderId="0" xfId="0" applyNumberFormat="1" applyFont="1" applyFill="1" applyBorder="1">
      <alignment vertical="center"/>
    </xf>
    <xf numFmtId="38" fontId="13" fillId="0" borderId="0" xfId="3" applyFont="1" applyBorder="1" applyAlignment="1">
      <alignment horizontal="right"/>
    </xf>
    <xf numFmtId="176" fontId="13" fillId="0" borderId="0" xfId="2" applyNumberFormat="1" applyFont="1" applyBorder="1"/>
    <xf numFmtId="9" fontId="10" fillId="2" borderId="0" xfId="2" applyNumberFormat="1" applyFont="1" applyFill="1" applyBorder="1"/>
    <xf numFmtId="177" fontId="12" fillId="0" borderId="9" xfId="2" applyNumberFormat="1" applyFont="1" applyBorder="1"/>
    <xf numFmtId="38" fontId="14" fillId="0" borderId="22" xfId="3" applyFont="1" applyFill="1" applyBorder="1" applyAlignment="1"/>
    <xf numFmtId="49" fontId="13" fillId="0" borderId="20" xfId="2" applyNumberFormat="1" applyFont="1" applyBorder="1"/>
    <xf numFmtId="49" fontId="13" fillId="0" borderId="21" xfId="2" applyNumberFormat="1" applyFont="1" applyBorder="1"/>
    <xf numFmtId="49" fontId="13" fillId="0" borderId="21" xfId="2" applyNumberFormat="1" applyFont="1" applyBorder="1" applyAlignment="1"/>
    <xf numFmtId="49" fontId="13" fillId="0" borderId="21" xfId="2" applyNumberFormat="1" applyFont="1" applyBorder="1" applyAlignment="1">
      <alignment horizontal="right"/>
    </xf>
    <xf numFmtId="178" fontId="13" fillId="4" borderId="22" xfId="2" applyNumberFormat="1" applyFont="1" applyFill="1" applyBorder="1"/>
    <xf numFmtId="178" fontId="13" fillId="0" borderId="21" xfId="2" applyNumberFormat="1" applyFont="1" applyBorder="1"/>
    <xf numFmtId="178" fontId="13" fillId="0" borderId="23" xfId="2" applyNumberFormat="1" applyFont="1" applyBorder="1"/>
    <xf numFmtId="178" fontId="13" fillId="0" borderId="26" xfId="2" applyNumberFormat="1" applyFont="1" applyBorder="1"/>
    <xf numFmtId="178" fontId="13" fillId="0" borderId="25" xfId="2" applyNumberFormat="1" applyFont="1" applyFill="1" applyBorder="1"/>
    <xf numFmtId="178" fontId="13" fillId="2" borderId="25" xfId="2" applyNumberFormat="1" applyFont="1" applyFill="1" applyBorder="1"/>
    <xf numFmtId="178" fontId="13" fillId="2" borderId="21" xfId="2" applyNumberFormat="1" applyFont="1" applyFill="1" applyBorder="1"/>
    <xf numFmtId="178" fontId="13" fillId="0" borderId="21" xfId="2" applyNumberFormat="1" applyFont="1" applyFill="1" applyBorder="1"/>
    <xf numFmtId="178" fontId="13" fillId="0" borderId="26" xfId="2" applyNumberFormat="1" applyFont="1" applyFill="1" applyBorder="1"/>
    <xf numFmtId="178" fontId="13" fillId="0" borderId="22" xfId="2" applyNumberFormat="1" applyFont="1" applyFill="1" applyBorder="1"/>
    <xf numFmtId="0" fontId="12" fillId="0" borderId="22" xfId="2" applyFont="1" applyBorder="1"/>
    <xf numFmtId="38" fontId="12" fillId="0" borderId="22" xfId="3" applyFont="1" applyBorder="1" applyAlignment="1"/>
    <xf numFmtId="177" fontId="13" fillId="0" borderId="22" xfId="2" applyNumberFormat="1" applyFont="1" applyFill="1" applyBorder="1"/>
    <xf numFmtId="38" fontId="15" fillId="0" borderId="22" xfId="0" applyNumberFormat="1" applyFont="1" applyFill="1" applyBorder="1">
      <alignment vertical="center"/>
    </xf>
    <xf numFmtId="38" fontId="15" fillId="0" borderId="25" xfId="0" applyNumberFormat="1" applyFont="1" applyFill="1" applyBorder="1">
      <alignment vertical="center"/>
    </xf>
    <xf numFmtId="38" fontId="15" fillId="0" borderId="21" xfId="0" applyNumberFormat="1" applyFont="1" applyFill="1" applyBorder="1">
      <alignment vertical="center"/>
    </xf>
    <xf numFmtId="49" fontId="13" fillId="0" borderId="29" xfId="2" applyNumberFormat="1" applyFont="1" applyBorder="1"/>
    <xf numFmtId="0" fontId="12" fillId="0" borderId="30" xfId="2" applyFont="1" applyBorder="1"/>
    <xf numFmtId="49" fontId="13" fillId="0" borderId="0" xfId="2" applyNumberFormat="1" applyFont="1" applyBorder="1" applyAlignment="1">
      <alignment horizontal="distributed" shrinkToFit="1"/>
    </xf>
    <xf numFmtId="0" fontId="10" fillId="0" borderId="25" xfId="2" applyFont="1" applyFill="1" applyBorder="1"/>
    <xf numFmtId="0" fontId="12" fillId="0" borderId="10" xfId="2" applyFont="1" applyBorder="1"/>
    <xf numFmtId="177" fontId="12" fillId="0" borderId="0" xfId="2" applyNumberFormat="1" applyFont="1" applyBorder="1"/>
    <xf numFmtId="178" fontId="13" fillId="4" borderId="27" xfId="2" applyNumberFormat="1" applyFont="1" applyFill="1" applyBorder="1"/>
    <xf numFmtId="178" fontId="13" fillId="0" borderId="30" xfId="2" applyNumberFormat="1" applyFont="1" applyBorder="1"/>
    <xf numFmtId="178" fontId="13" fillId="0" borderId="31" xfId="2" applyNumberFormat="1" applyFont="1" applyBorder="1"/>
    <xf numFmtId="0" fontId="10" fillId="0" borderId="32" xfId="2" applyFont="1" applyFill="1" applyBorder="1"/>
    <xf numFmtId="49" fontId="14" fillId="0" borderId="0" xfId="2" applyNumberFormat="1" applyFont="1" applyFill="1" applyBorder="1" applyAlignment="1">
      <alignment horizontal="distributed"/>
    </xf>
    <xf numFmtId="0" fontId="14" fillId="0" borderId="0" xfId="2" applyFont="1" applyFill="1" applyBorder="1" applyAlignment="1"/>
    <xf numFmtId="0" fontId="17" fillId="0" borderId="0" xfId="2" applyFont="1" applyFill="1" applyBorder="1"/>
    <xf numFmtId="0" fontId="13" fillId="0" borderId="0" xfId="2" applyFont="1" applyFill="1" applyBorder="1" applyAlignment="1">
      <alignment horizontal="distributed"/>
    </xf>
    <xf numFmtId="0" fontId="13" fillId="0" borderId="0" xfId="2" applyFont="1" applyFill="1" applyBorder="1" applyAlignment="1"/>
    <xf numFmtId="178" fontId="13" fillId="0" borderId="30" xfId="2" applyNumberFormat="1" applyFont="1" applyFill="1" applyBorder="1"/>
    <xf numFmtId="178" fontId="12" fillId="0" borderId="31" xfId="2" applyNumberFormat="1" applyFont="1" applyFill="1" applyBorder="1"/>
    <xf numFmtId="49" fontId="13" fillId="0" borderId="0" xfId="2" applyNumberFormat="1" applyFont="1" applyFill="1" applyBorder="1" applyAlignment="1">
      <alignment horizontal="distributed" shrinkToFit="1"/>
    </xf>
    <xf numFmtId="178" fontId="13" fillId="0" borderId="31" xfId="2" applyNumberFormat="1" applyFont="1" applyFill="1" applyBorder="1"/>
    <xf numFmtId="49" fontId="14" fillId="0" borderId="0" xfId="2" applyNumberFormat="1" applyFont="1" applyFill="1" applyBorder="1" applyAlignment="1">
      <alignment horizontal="distributed" shrinkToFit="1"/>
    </xf>
    <xf numFmtId="0" fontId="10" fillId="0" borderId="33" xfId="2" applyFont="1" applyFill="1" applyBorder="1"/>
    <xf numFmtId="178" fontId="12" fillId="0" borderId="11" xfId="2" applyNumberFormat="1" applyFont="1" applyFill="1" applyBorder="1"/>
    <xf numFmtId="0" fontId="10" fillId="0" borderId="12" xfId="2" applyFont="1" applyFill="1" applyBorder="1"/>
    <xf numFmtId="0" fontId="10" fillId="0" borderId="34" xfId="2" applyFont="1" applyBorder="1"/>
    <xf numFmtId="0" fontId="10" fillId="0" borderId="30" xfId="2" applyFont="1" applyBorder="1"/>
    <xf numFmtId="38" fontId="12" fillId="0" borderId="30" xfId="3" applyFont="1" applyBorder="1" applyAlignment="1"/>
    <xf numFmtId="38" fontId="12" fillId="0" borderId="35" xfId="3" applyFont="1" applyBorder="1" applyAlignment="1"/>
    <xf numFmtId="38" fontId="13" fillId="0" borderId="0" xfId="3" applyFont="1" applyBorder="1" applyAlignment="1"/>
    <xf numFmtId="49" fontId="14" fillId="0" borderId="0" xfId="2" applyNumberFormat="1" applyFont="1" applyBorder="1" applyAlignment="1">
      <alignment horizontal="distributed"/>
    </xf>
    <xf numFmtId="38" fontId="12" fillId="0" borderId="19" xfId="3" applyFont="1" applyBorder="1" applyAlignment="1"/>
    <xf numFmtId="38" fontId="13" fillId="0" borderId="0" xfId="3" applyFont="1" applyFill="1" applyBorder="1" applyAlignment="1"/>
    <xf numFmtId="178" fontId="14" fillId="0" borderId="9" xfId="2" applyNumberFormat="1" applyFont="1" applyFill="1" applyBorder="1"/>
    <xf numFmtId="38" fontId="12" fillId="7" borderId="0" xfId="3" applyFont="1" applyFill="1" applyBorder="1" applyAlignment="1"/>
    <xf numFmtId="178" fontId="13" fillId="0" borderId="0" xfId="3" applyNumberFormat="1" applyFont="1" applyFill="1" applyBorder="1" applyAlignment="1"/>
    <xf numFmtId="38" fontId="15" fillId="0" borderId="9" xfId="1" applyFont="1" applyFill="1" applyBorder="1" applyAlignment="1">
      <alignment horizontal="right" vertical="center"/>
    </xf>
    <xf numFmtId="49" fontId="14" fillId="0" borderId="0" xfId="2" applyNumberFormat="1" applyFont="1" applyBorder="1"/>
    <xf numFmtId="49" fontId="24" fillId="0" borderId="0" xfId="2" applyNumberFormat="1" applyFont="1" applyBorder="1" applyAlignment="1"/>
    <xf numFmtId="49" fontId="25" fillId="0" borderId="0" xfId="2" applyNumberFormat="1" applyFont="1" applyBorder="1" applyAlignment="1"/>
    <xf numFmtId="49" fontId="26" fillId="0" borderId="0" xfId="2" applyNumberFormat="1" applyFont="1" applyBorder="1" applyAlignment="1"/>
    <xf numFmtId="49" fontId="27" fillId="0" borderId="0" xfId="2" applyNumberFormat="1" applyFont="1" applyBorder="1" applyAlignment="1"/>
    <xf numFmtId="0" fontId="27" fillId="0" borderId="0" xfId="2" applyFont="1" applyBorder="1" applyAlignment="1"/>
    <xf numFmtId="38" fontId="13" fillId="0" borderId="11" xfId="3" applyFont="1" applyBorder="1" applyAlignment="1">
      <alignment horizontal="right"/>
    </xf>
    <xf numFmtId="38" fontId="13" fillId="0" borderId="10" xfId="3" applyFont="1" applyBorder="1" applyAlignment="1">
      <alignment horizontal="right"/>
    </xf>
    <xf numFmtId="38" fontId="13" fillId="0" borderId="12" xfId="3" applyFont="1" applyFill="1" applyBorder="1" applyAlignment="1">
      <alignment horizontal="right"/>
    </xf>
    <xf numFmtId="38" fontId="13" fillId="2" borderId="12" xfId="3" applyFont="1" applyFill="1" applyBorder="1" applyAlignment="1">
      <alignment horizontal="right"/>
    </xf>
    <xf numFmtId="38" fontId="13" fillId="2" borderId="0" xfId="3" applyFont="1" applyFill="1" applyBorder="1" applyAlignment="1">
      <alignment horizontal="right"/>
    </xf>
    <xf numFmtId="38" fontId="13" fillId="0" borderId="0" xfId="3" applyFont="1" applyFill="1" applyBorder="1" applyAlignment="1">
      <alignment horizontal="right"/>
    </xf>
    <xf numFmtId="38" fontId="13" fillId="0" borderId="10" xfId="3" applyFont="1" applyFill="1" applyBorder="1" applyAlignment="1">
      <alignment horizontal="right"/>
    </xf>
    <xf numFmtId="38" fontId="13" fillId="0" borderId="9" xfId="3" applyFont="1" applyFill="1" applyBorder="1" applyAlignment="1">
      <alignment horizontal="right"/>
    </xf>
    <xf numFmtId="49" fontId="14" fillId="0" borderId="0" xfId="2" applyNumberFormat="1" applyFont="1" applyBorder="1" applyAlignment="1"/>
    <xf numFmtId="49" fontId="14" fillId="0" borderId="0" xfId="2" applyNumberFormat="1" applyFont="1" applyBorder="1" applyAlignment="1">
      <alignment horizontal="right"/>
    </xf>
    <xf numFmtId="49" fontId="13" fillId="0" borderId="0" xfId="2" applyNumberFormat="1" applyFont="1" applyBorder="1" applyAlignment="1">
      <alignment horizontal="right"/>
    </xf>
    <xf numFmtId="0" fontId="12" fillId="0" borderId="26" xfId="2" applyFont="1" applyBorder="1"/>
    <xf numFmtId="38" fontId="12" fillId="0" borderId="21" xfId="2" applyNumberFormat="1" applyFont="1" applyBorder="1"/>
    <xf numFmtId="38" fontId="12" fillId="0" borderId="21" xfId="3" applyFont="1" applyBorder="1" applyAlignment="1"/>
    <xf numFmtId="38" fontId="12" fillId="0" borderId="24" xfId="3" applyFont="1" applyBorder="1" applyAlignment="1"/>
    <xf numFmtId="38" fontId="12" fillId="0" borderId="0" xfId="3" applyFont="1" applyFill="1" applyBorder="1" applyAlignment="1"/>
    <xf numFmtId="49" fontId="13" fillId="0" borderId="8" xfId="2" applyNumberFormat="1" applyFont="1" applyBorder="1" applyProtection="1">
      <protection locked="0"/>
    </xf>
    <xf numFmtId="0" fontId="13" fillId="0" borderId="0" xfId="2" applyFont="1" applyBorder="1" applyProtection="1">
      <protection locked="0"/>
    </xf>
    <xf numFmtId="0" fontId="12" fillId="0" borderId="0" xfId="2" applyFont="1" applyBorder="1" applyProtection="1">
      <protection locked="0"/>
    </xf>
    <xf numFmtId="178" fontId="10" fillId="4" borderId="9" xfId="2" applyNumberFormat="1" applyFont="1" applyFill="1" applyBorder="1" applyAlignment="1" applyProtection="1">
      <alignment horizontal="right"/>
      <protection locked="0"/>
    </xf>
    <xf numFmtId="178" fontId="10" fillId="0" borderId="0" xfId="2" applyNumberFormat="1" applyFont="1" applyBorder="1" applyAlignment="1" applyProtection="1">
      <alignment horizontal="right"/>
      <protection locked="0"/>
    </xf>
    <xf numFmtId="38" fontId="10" fillId="0" borderId="11" xfId="3" applyFont="1" applyBorder="1" applyAlignment="1" applyProtection="1">
      <alignment horizontal="right"/>
      <protection locked="0"/>
    </xf>
    <xf numFmtId="178" fontId="10" fillId="0" borderId="11" xfId="2" applyNumberFormat="1" applyFont="1" applyBorder="1" applyAlignment="1" applyProtection="1">
      <alignment horizontal="right"/>
      <protection locked="0"/>
    </xf>
    <xf numFmtId="0" fontId="14" fillId="0" borderId="12" xfId="2" applyFont="1" applyFill="1" applyBorder="1" applyProtection="1">
      <protection locked="0"/>
    </xf>
    <xf numFmtId="0" fontId="14" fillId="2" borderId="12" xfId="2" applyFont="1" applyFill="1" applyBorder="1" applyProtection="1">
      <protection locked="0"/>
    </xf>
    <xf numFmtId="0" fontId="14" fillId="2" borderId="0" xfId="2" applyFont="1" applyFill="1" applyBorder="1" applyProtection="1">
      <protection locked="0"/>
    </xf>
    <xf numFmtId="0" fontId="10" fillId="3" borderId="0" xfId="2" applyFont="1" applyFill="1" applyBorder="1" applyProtection="1">
      <protection locked="0"/>
    </xf>
    <xf numFmtId="0" fontId="14" fillId="0" borderId="0" xfId="2" applyFont="1" applyFill="1" applyBorder="1" applyProtection="1">
      <protection locked="0"/>
    </xf>
    <xf numFmtId="0" fontId="13" fillId="0" borderId="10" xfId="2" applyFont="1" applyFill="1" applyBorder="1" applyProtection="1">
      <protection locked="0"/>
    </xf>
    <xf numFmtId="0" fontId="13" fillId="0" borderId="9" xfId="2" applyFont="1" applyFill="1" applyBorder="1" applyProtection="1">
      <protection locked="0"/>
    </xf>
    <xf numFmtId="0" fontId="12" fillId="0" borderId="34" xfId="2" applyFont="1" applyBorder="1" applyProtection="1">
      <protection locked="0"/>
    </xf>
    <xf numFmtId="0" fontId="12" fillId="0" borderId="30" xfId="2" applyFont="1" applyBorder="1" applyProtection="1">
      <protection locked="0"/>
    </xf>
    <xf numFmtId="38" fontId="12" fillId="0" borderId="30" xfId="3" applyFont="1" applyBorder="1" applyAlignment="1" applyProtection="1">
      <protection locked="0"/>
    </xf>
    <xf numFmtId="38" fontId="12" fillId="0" borderId="35" xfId="3" applyFont="1" applyBorder="1" applyAlignment="1" applyProtection="1">
      <protection locked="0"/>
    </xf>
    <xf numFmtId="38" fontId="12" fillId="0" borderId="0" xfId="3" applyFont="1" applyBorder="1" applyAlignment="1" applyProtection="1">
      <protection locked="0"/>
    </xf>
    <xf numFmtId="38" fontId="10" fillId="0" borderId="9" xfId="3" applyFont="1" applyFill="1" applyBorder="1" applyAlignment="1" applyProtection="1">
      <protection locked="0"/>
    </xf>
    <xf numFmtId="0" fontId="12" fillId="0" borderId="0" xfId="2" applyFont="1" applyFill="1" applyBorder="1" applyProtection="1">
      <protection locked="0"/>
    </xf>
    <xf numFmtId="49" fontId="13" fillId="0" borderId="36" xfId="2" applyNumberFormat="1" applyFont="1" applyBorder="1"/>
    <xf numFmtId="49" fontId="13" fillId="0" borderId="37" xfId="2" applyNumberFormat="1" applyFont="1" applyBorder="1"/>
    <xf numFmtId="0" fontId="13" fillId="0" borderId="37" xfId="2" applyFont="1" applyBorder="1"/>
    <xf numFmtId="49" fontId="13" fillId="0" borderId="37" xfId="2" applyNumberFormat="1" applyFont="1" applyBorder="1" applyAlignment="1">
      <alignment horizontal="left" shrinkToFit="1"/>
    </xf>
    <xf numFmtId="49" fontId="13" fillId="0" borderId="37" xfId="2" applyNumberFormat="1" applyFont="1" applyBorder="1" applyAlignment="1">
      <alignment horizontal="right"/>
    </xf>
    <xf numFmtId="178" fontId="13" fillId="4" borderId="38" xfId="2" applyNumberFormat="1" applyFont="1" applyFill="1" applyBorder="1"/>
    <xf numFmtId="178" fontId="13" fillId="0" borderId="37" xfId="2" applyNumberFormat="1" applyFont="1" applyBorder="1"/>
    <xf numFmtId="38" fontId="13" fillId="0" borderId="39" xfId="3" applyFont="1" applyBorder="1" applyAlignment="1">
      <alignment horizontal="right"/>
    </xf>
    <xf numFmtId="38" fontId="13" fillId="0" borderId="40" xfId="3" applyFont="1" applyBorder="1" applyAlignment="1">
      <alignment horizontal="right"/>
    </xf>
    <xf numFmtId="38" fontId="13" fillId="0" borderId="41" xfId="3" applyFont="1" applyFill="1" applyBorder="1" applyAlignment="1">
      <alignment horizontal="right"/>
    </xf>
    <xf numFmtId="38" fontId="13" fillId="2" borderId="41" xfId="3" applyFont="1" applyFill="1" applyBorder="1" applyAlignment="1">
      <alignment horizontal="right"/>
    </xf>
    <xf numFmtId="178" fontId="13" fillId="3" borderId="37" xfId="2" applyNumberFormat="1" applyFont="1" applyFill="1" applyBorder="1"/>
    <xf numFmtId="38" fontId="13" fillId="2" borderId="37" xfId="3" applyFont="1" applyFill="1" applyBorder="1" applyAlignment="1">
      <alignment horizontal="right"/>
    </xf>
    <xf numFmtId="0" fontId="10" fillId="3" borderId="37" xfId="2" applyFont="1" applyFill="1" applyBorder="1"/>
    <xf numFmtId="38" fontId="13" fillId="0" borderId="37" xfId="3" applyFont="1" applyFill="1" applyBorder="1" applyAlignment="1">
      <alignment horizontal="right"/>
    </xf>
    <xf numFmtId="38" fontId="13" fillId="0" borderId="40" xfId="3" applyFont="1" applyFill="1" applyBorder="1" applyAlignment="1">
      <alignment horizontal="right"/>
    </xf>
    <xf numFmtId="38" fontId="13" fillId="0" borderId="38" xfId="3" applyFont="1" applyFill="1" applyBorder="1" applyAlignment="1">
      <alignment horizontal="right"/>
    </xf>
    <xf numFmtId="0" fontId="12" fillId="0" borderId="37" xfId="2" applyFont="1" applyBorder="1"/>
    <xf numFmtId="0" fontId="12" fillId="0" borderId="40" xfId="2" applyFont="1" applyBorder="1"/>
    <xf numFmtId="38" fontId="12" fillId="0" borderId="37" xfId="3" applyFont="1" applyBorder="1" applyAlignment="1"/>
    <xf numFmtId="38" fontId="12" fillId="0" borderId="42" xfId="3" applyFont="1" applyBorder="1" applyAlignment="1"/>
    <xf numFmtId="38" fontId="14" fillId="0" borderId="38" xfId="3" applyFont="1" applyFill="1" applyBorder="1" applyAlignment="1"/>
    <xf numFmtId="0" fontId="6" fillId="0" borderId="37" xfId="0" applyFont="1" applyFill="1" applyBorder="1">
      <alignment vertical="center"/>
    </xf>
    <xf numFmtId="38" fontId="6" fillId="0" borderId="37" xfId="1" applyNumberFormat="1" applyFont="1" applyFill="1" applyBorder="1">
      <alignment vertical="center"/>
    </xf>
    <xf numFmtId="38" fontId="6" fillId="0" borderId="37" xfId="1" applyFont="1" applyFill="1" applyBorder="1">
      <alignment vertical="center"/>
    </xf>
    <xf numFmtId="0" fontId="0" fillId="0" borderId="37" xfId="0" applyFill="1" applyBorder="1">
      <alignment vertical="center"/>
    </xf>
    <xf numFmtId="0" fontId="12" fillId="0" borderId="37" xfId="2" applyFont="1" applyFill="1" applyBorder="1"/>
    <xf numFmtId="38" fontId="15" fillId="0" borderId="38" xfId="1" applyFont="1" applyFill="1" applyBorder="1">
      <alignment vertical="center"/>
    </xf>
    <xf numFmtId="0" fontId="28" fillId="0" borderId="0" xfId="0" applyFont="1">
      <alignment vertical="center"/>
    </xf>
    <xf numFmtId="38" fontId="10" fillId="0" borderId="0" xfId="1" applyFont="1" applyFill="1" applyBorder="1" applyAlignment="1">
      <alignment horizontal="right"/>
    </xf>
    <xf numFmtId="0" fontId="0" fillId="0" borderId="0" xfId="0" applyFill="1">
      <alignment vertical="center"/>
    </xf>
    <xf numFmtId="38" fontId="6" fillId="0" borderId="0" xfId="1" applyFont="1" applyAlignment="1">
      <alignment horizontal="right" vertical="center"/>
    </xf>
    <xf numFmtId="38" fontId="29" fillId="0" borderId="0" xfId="1" applyFont="1" applyFill="1" applyAlignment="1">
      <alignment horizontal="right" vertical="center"/>
    </xf>
    <xf numFmtId="0" fontId="10" fillId="0" borderId="0" xfId="2" applyFont="1" applyBorder="1" applyAlignment="1">
      <alignment horizontal="distributed"/>
    </xf>
    <xf numFmtId="0" fontId="2" fillId="0" borderId="0" xfId="2" applyBorder="1" applyAlignment="1">
      <alignment horizontal="distributed"/>
    </xf>
    <xf numFmtId="0" fontId="18" fillId="0" borderId="0" xfId="2" applyFont="1" applyBorder="1" applyAlignment="1">
      <alignment horizontal="distributed"/>
    </xf>
    <xf numFmtId="0" fontId="19" fillId="0" borderId="0" xfId="2" applyFont="1" applyBorder="1" applyAlignment="1">
      <alignment horizontal="distributed"/>
    </xf>
    <xf numFmtId="0" fontId="10" fillId="0" borderId="0" xfId="2" applyFont="1" applyFill="1" applyBorder="1" applyAlignment="1">
      <alignment horizontal="distributed"/>
    </xf>
    <xf numFmtId="0" fontId="2" fillId="0" borderId="0" xfId="2" applyFill="1" applyBorder="1" applyAlignment="1">
      <alignment horizontal="distributed"/>
    </xf>
    <xf numFmtId="0" fontId="10" fillId="0" borderId="21" xfId="2" applyFont="1" applyFill="1" applyBorder="1" applyAlignment="1">
      <alignment horizontal="distributed"/>
    </xf>
    <xf numFmtId="0" fontId="2" fillId="0" borderId="21" xfId="2" applyFill="1" applyBorder="1" applyAlignment="1">
      <alignment horizontal="distributed"/>
    </xf>
    <xf numFmtId="0" fontId="13" fillId="0" borderId="0" xfId="2" applyFont="1" applyFill="1" applyBorder="1" applyAlignment="1">
      <alignment horizontal="distributed"/>
    </xf>
    <xf numFmtId="49" fontId="14" fillId="0" borderId="0" xfId="2" applyNumberFormat="1" applyFont="1" applyFill="1" applyBorder="1" applyAlignment="1">
      <alignment horizontal="distributed"/>
    </xf>
    <xf numFmtId="49" fontId="14" fillId="0" borderId="0" xfId="2" applyNumberFormat="1" applyFont="1" applyBorder="1" applyAlignment="1">
      <alignment horizontal="distributed"/>
    </xf>
    <xf numFmtId="49" fontId="14" fillId="0" borderId="0" xfId="2" applyNumberFormat="1" applyFont="1" applyBorder="1" applyAlignment="1">
      <alignment horizontal="distributed" shrinkToFit="1"/>
    </xf>
    <xf numFmtId="0" fontId="10" fillId="0" borderId="0" xfId="2" applyFont="1" applyFill="1" applyBorder="1" applyAlignment="1">
      <alignment horizontal="distributed" shrinkToFit="1"/>
    </xf>
    <xf numFmtId="0" fontId="2" fillId="0" borderId="0" xfId="2" applyFill="1" applyBorder="1" applyAlignment="1">
      <alignment horizontal="distributed" shrinkToFit="1"/>
    </xf>
    <xf numFmtId="0" fontId="10" fillId="0" borderId="0" xfId="2" applyFont="1" applyFill="1" applyBorder="1" applyAlignment="1">
      <alignment horizontal="distributed"/>
    </xf>
    <xf numFmtId="0" fontId="2" fillId="0" borderId="0" xfId="2" applyFill="1" applyBorder="1" applyAlignment="1">
      <alignment horizontal="distributed"/>
    </xf>
    <xf numFmtId="49" fontId="13" fillId="0" borderId="0" xfId="2" applyNumberFormat="1" applyFont="1" applyBorder="1" applyAlignment="1">
      <alignment horizontal="left" shrinkToFit="1"/>
    </xf>
    <xf numFmtId="49" fontId="13" fillId="0" borderId="0" xfId="2" applyNumberFormat="1" applyFont="1" applyBorder="1" applyAlignment="1">
      <alignment horizontal="distributed"/>
    </xf>
    <xf numFmtId="0" fontId="13" fillId="0" borderId="0" xfId="2" applyFont="1" applyBorder="1" applyAlignment="1">
      <alignment horizontal="distributed"/>
    </xf>
    <xf numFmtId="49" fontId="14" fillId="0" borderId="0" xfId="2" applyNumberFormat="1" applyFont="1" applyFill="1" applyBorder="1" applyAlignment="1">
      <alignment horizontal="distributed"/>
    </xf>
    <xf numFmtId="0" fontId="14" fillId="0" borderId="0" xfId="2" applyFont="1" applyFill="1" applyBorder="1" applyAlignment="1">
      <alignment horizontal="distributed"/>
    </xf>
    <xf numFmtId="49" fontId="14" fillId="0" borderId="0" xfId="2" applyNumberFormat="1" applyFont="1" applyBorder="1" applyAlignment="1">
      <alignment horizontal="distributed"/>
    </xf>
    <xf numFmtId="0" fontId="13" fillId="0" borderId="0" xfId="2" applyFont="1" applyFill="1" applyBorder="1" applyAlignment="1">
      <alignment horizontal="distributed"/>
    </xf>
    <xf numFmtId="0" fontId="10" fillId="0" borderId="21" xfId="2" applyFont="1" applyFill="1" applyBorder="1" applyAlignment="1">
      <alignment horizontal="distributed"/>
    </xf>
    <xf numFmtId="0" fontId="2" fillId="0" borderId="21" xfId="2" applyFill="1" applyBorder="1" applyAlignment="1">
      <alignment horizontal="distributed"/>
    </xf>
    <xf numFmtId="0" fontId="10" fillId="0" borderId="0" xfId="2" applyFont="1" applyBorder="1" applyAlignment="1">
      <alignment horizontal="distributed"/>
    </xf>
    <xf numFmtId="0" fontId="20" fillId="0" borderId="0" xfId="2" applyFont="1" applyBorder="1" applyAlignment="1">
      <alignment horizontal="distributed"/>
    </xf>
    <xf numFmtId="0" fontId="2" fillId="0" borderId="0" xfId="2" applyBorder="1" applyAlignment="1">
      <alignment horizontal="distributed"/>
    </xf>
    <xf numFmtId="49" fontId="13" fillId="0" borderId="14" xfId="2" applyNumberFormat="1" applyFont="1" applyBorder="1" applyAlignment="1">
      <alignment horizontal="left"/>
    </xf>
    <xf numFmtId="49" fontId="7" fillId="0" borderId="0" xfId="2" applyNumberFormat="1" applyFont="1" applyAlignment="1">
      <alignment horizontal="center"/>
    </xf>
    <xf numFmtId="0" fontId="11" fillId="0" borderId="1" xfId="2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1" fillId="0" borderId="3" xfId="2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/>
    </xf>
    <xf numFmtId="0" fontId="18" fillId="0" borderId="0" xfId="2" applyFont="1" applyBorder="1" applyAlignment="1">
      <alignment horizontal="distributed"/>
    </xf>
    <xf numFmtId="0" fontId="19" fillId="0" borderId="0" xfId="2" applyFont="1" applyBorder="1" applyAlignment="1">
      <alignment horizontal="distributed"/>
    </xf>
  </cellXfs>
  <cellStyles count="6">
    <cellStyle name="パーセント 2" xfId="5"/>
    <cellStyle name="桁区切り" xfId="1" builtinId="6"/>
    <cellStyle name="桁区切り 2" xfId="3"/>
    <cellStyle name="通貨 2" xfId="4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28"/>
  <sheetViews>
    <sheetView workbookViewId="0">
      <selection activeCell="BD35" sqref="BD35"/>
    </sheetView>
  </sheetViews>
  <sheetFormatPr defaultColWidth="4" defaultRowHeight="13.5"/>
  <cols>
    <col min="11" max="11" width="3.125" customWidth="1"/>
    <col min="12" max="12" width="3.75" customWidth="1"/>
    <col min="13" max="13" width="2.875" customWidth="1"/>
    <col min="14" max="14" width="3" hidden="1" customWidth="1"/>
    <col min="15" max="15" width="13.5" hidden="1" customWidth="1"/>
    <col min="16" max="19" width="4" hidden="1" customWidth="1"/>
    <col min="20" max="20" width="18" hidden="1" customWidth="1"/>
    <col min="21" max="21" width="4" hidden="1" customWidth="1"/>
    <col min="22" max="22" width="7.5" hidden="1" customWidth="1"/>
    <col min="23" max="23" width="12.125" hidden="1" customWidth="1"/>
    <col min="24" max="24" width="11.25" hidden="1" customWidth="1"/>
    <col min="25" max="25" width="15.375" hidden="1" customWidth="1"/>
    <col min="26" max="26" width="16" hidden="1" customWidth="1"/>
    <col min="27" max="27" width="13" hidden="1" customWidth="1"/>
    <col min="28" max="28" width="22.125" hidden="1" customWidth="1"/>
    <col min="29" max="29" width="21.75" hidden="1" customWidth="1"/>
    <col min="30" max="33" width="11.625" hidden="1" customWidth="1"/>
    <col min="34" max="34" width="17" hidden="1" customWidth="1"/>
    <col min="35" max="35" width="16.25" hidden="1" customWidth="1"/>
    <col min="36" max="36" width="11.625" hidden="1" customWidth="1"/>
    <col min="37" max="37" width="17.625" hidden="1" customWidth="1"/>
    <col min="38" max="38" width="14.5" hidden="1" customWidth="1"/>
    <col min="39" max="39" width="11.625" hidden="1" customWidth="1"/>
    <col min="40" max="40" width="18.5" hidden="1" customWidth="1"/>
    <col min="41" max="41" width="18.75" style="4" hidden="1" customWidth="1"/>
    <col min="42" max="42" width="17.375" style="4" hidden="1" customWidth="1"/>
    <col min="43" max="43" width="11.25" style="5" hidden="1" customWidth="1"/>
    <col min="44" max="44" width="13.875" style="6" hidden="1" customWidth="1"/>
    <col min="45" max="45" width="10.75" hidden="1" customWidth="1"/>
    <col min="46" max="46" width="8" hidden="1" customWidth="1"/>
    <col min="47" max="47" width="20.875" style="424" hidden="1" customWidth="1"/>
    <col min="48" max="48" width="20" style="8" hidden="1" customWidth="1"/>
    <col min="49" max="49" width="4" hidden="1" customWidth="1"/>
    <col min="50" max="50" width="14.25" hidden="1" customWidth="1"/>
    <col min="51" max="51" width="25" style="9" customWidth="1"/>
    <col min="52" max="52" width="19.125" hidden="1" customWidth="1"/>
  </cols>
  <sheetData>
    <row r="1" spans="1:52" ht="17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2"/>
      <c r="AE1" s="1"/>
      <c r="AF1" s="1"/>
      <c r="AG1" s="1"/>
      <c r="AH1" s="1"/>
      <c r="AI1" s="1"/>
      <c r="AJ1" s="1"/>
      <c r="AK1" s="1"/>
      <c r="AL1" s="1"/>
      <c r="AM1" s="1"/>
      <c r="AN1" s="1"/>
      <c r="AO1" s="3"/>
      <c r="AT1" s="1"/>
      <c r="AU1" s="7"/>
    </row>
    <row r="2" spans="1:52" ht="17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2"/>
      <c r="AE2" s="1"/>
      <c r="AF2" s="1"/>
      <c r="AG2" s="1"/>
      <c r="AH2" s="1"/>
      <c r="AI2" s="1"/>
      <c r="AJ2" s="1"/>
      <c r="AK2" s="1"/>
      <c r="AL2" s="1"/>
      <c r="AM2" s="1"/>
      <c r="AN2" s="1"/>
      <c r="AO2" s="3"/>
      <c r="AT2" s="1"/>
      <c r="AU2" s="7"/>
      <c r="AY2" s="426" t="s">
        <v>144</v>
      </c>
    </row>
    <row r="3" spans="1:52" ht="17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2"/>
      <c r="AE3" s="1"/>
      <c r="AF3" s="1"/>
      <c r="AG3" s="1"/>
      <c r="AH3" s="1"/>
      <c r="AI3" s="1"/>
      <c r="AJ3" s="1"/>
      <c r="AK3" s="1"/>
      <c r="AL3" s="1"/>
      <c r="AM3" s="1"/>
      <c r="AN3" s="1"/>
      <c r="AO3" s="3"/>
      <c r="AT3" s="1"/>
      <c r="AU3" s="7"/>
    </row>
    <row r="4" spans="1:52" ht="18.75">
      <c r="A4" s="456" t="s">
        <v>0</v>
      </c>
      <c r="B4" s="456"/>
      <c r="C4" s="456"/>
      <c r="D4" s="456"/>
      <c r="E4" s="456"/>
      <c r="F4" s="456"/>
      <c r="G4" s="456"/>
      <c r="H4" s="456"/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6"/>
      <c r="AW4" s="456"/>
      <c r="AX4" s="456"/>
      <c r="AY4" s="456"/>
    </row>
    <row r="5" spans="1:52" ht="19.5" thickBo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"/>
      <c r="V5" s="1"/>
      <c r="W5" s="1"/>
      <c r="X5" s="1"/>
      <c r="Y5" s="1"/>
      <c r="Z5" s="1"/>
      <c r="AA5" s="1"/>
      <c r="AB5" s="1"/>
      <c r="AC5" s="1"/>
      <c r="AD5" s="11"/>
      <c r="AE5" s="1"/>
      <c r="AF5" s="1"/>
      <c r="AG5" s="1"/>
      <c r="AH5" s="1"/>
      <c r="AI5" s="12" t="s">
        <v>1</v>
      </c>
      <c r="AJ5" s="1"/>
      <c r="AK5" s="1"/>
      <c r="AL5" s="1"/>
      <c r="AM5" s="1"/>
      <c r="AN5" s="1"/>
      <c r="AO5" s="13"/>
      <c r="AT5" s="1"/>
      <c r="AU5" s="7"/>
      <c r="AV5" s="14" t="s">
        <v>2</v>
      </c>
      <c r="AY5" s="15" t="s">
        <v>145</v>
      </c>
    </row>
    <row r="6" spans="1:52" ht="38.25" customHeight="1">
      <c r="A6" s="457" t="s">
        <v>3</v>
      </c>
      <c r="B6" s="458"/>
      <c r="C6" s="458"/>
      <c r="D6" s="458"/>
      <c r="E6" s="458"/>
      <c r="F6" s="458"/>
      <c r="G6" s="458"/>
      <c r="H6" s="458"/>
      <c r="I6" s="458"/>
      <c r="J6" s="458"/>
      <c r="K6" s="458"/>
      <c r="L6" s="458"/>
      <c r="M6" s="458"/>
      <c r="N6" s="459"/>
      <c r="O6" s="460" t="s">
        <v>4</v>
      </c>
      <c r="P6" s="460"/>
      <c r="Q6" s="460"/>
      <c r="R6" s="460"/>
      <c r="S6" s="460"/>
      <c r="T6" s="16" t="s">
        <v>5</v>
      </c>
      <c r="U6" s="17"/>
      <c r="V6" s="18"/>
      <c r="W6" s="19" t="s">
        <v>6</v>
      </c>
      <c r="X6" s="20" t="s">
        <v>7</v>
      </c>
      <c r="Y6" s="21" t="s">
        <v>8</v>
      </c>
      <c r="Z6" s="22" t="s">
        <v>9</v>
      </c>
      <c r="AA6" s="23" t="s">
        <v>10</v>
      </c>
      <c r="AB6" s="24" t="s">
        <v>11</v>
      </c>
      <c r="AC6" s="25" t="s">
        <v>12</v>
      </c>
      <c r="AD6" s="26" t="s">
        <v>13</v>
      </c>
      <c r="AE6" s="27"/>
      <c r="AF6" s="27"/>
      <c r="AG6" s="27"/>
      <c r="AH6" s="28" t="s">
        <v>14</v>
      </c>
      <c r="AI6" s="27">
        <v>27.2</v>
      </c>
      <c r="AJ6" s="27">
        <v>27.3</v>
      </c>
      <c r="AK6" s="29" t="s">
        <v>15</v>
      </c>
      <c r="AL6" s="27"/>
      <c r="AM6" s="27"/>
      <c r="AN6" s="30" t="s">
        <v>16</v>
      </c>
      <c r="AO6" s="31" t="s">
        <v>17</v>
      </c>
      <c r="AP6" s="32" t="s">
        <v>18</v>
      </c>
      <c r="AQ6" s="33" t="s">
        <v>19</v>
      </c>
      <c r="AR6" s="34" t="s">
        <v>20</v>
      </c>
      <c r="AS6" s="35" t="s">
        <v>21</v>
      </c>
      <c r="AT6" s="36" t="s">
        <v>22</v>
      </c>
      <c r="AU6" s="37" t="s">
        <v>23</v>
      </c>
      <c r="AV6" s="38" t="s">
        <v>24</v>
      </c>
      <c r="AY6" s="39" t="s">
        <v>25</v>
      </c>
    </row>
    <row r="7" spans="1:52">
      <c r="A7" s="40" t="s">
        <v>26</v>
      </c>
      <c r="B7" s="41" t="s">
        <v>27</v>
      </c>
      <c r="C7" s="41"/>
      <c r="D7" s="41"/>
      <c r="E7" s="41"/>
      <c r="F7" s="41"/>
      <c r="G7" s="41"/>
      <c r="H7" s="41"/>
      <c r="I7" s="41"/>
      <c r="J7" s="41"/>
      <c r="K7" s="42"/>
      <c r="L7" s="42"/>
      <c r="M7" s="42"/>
      <c r="N7" s="42"/>
      <c r="O7" s="43"/>
      <c r="P7" s="44"/>
      <c r="Q7" s="45"/>
      <c r="R7" s="46"/>
      <c r="S7" s="47"/>
      <c r="T7" s="48"/>
      <c r="U7" s="42"/>
      <c r="V7" s="49"/>
      <c r="W7" s="50"/>
      <c r="X7" s="51"/>
      <c r="Y7" s="42"/>
      <c r="Z7" s="52"/>
      <c r="AA7" s="53"/>
      <c r="AB7" s="42"/>
      <c r="AC7" s="54"/>
      <c r="AD7" s="55"/>
      <c r="AE7" s="42"/>
      <c r="AF7" s="42"/>
      <c r="AG7" s="42"/>
      <c r="AH7" s="56"/>
      <c r="AI7" s="56"/>
      <c r="AJ7" s="56"/>
      <c r="AK7" s="56"/>
      <c r="AL7" s="42"/>
      <c r="AM7" s="42"/>
      <c r="AN7" s="49"/>
      <c r="AO7" s="57"/>
      <c r="AP7" s="58"/>
      <c r="AQ7" s="59"/>
      <c r="AR7" s="60"/>
      <c r="AS7" s="61"/>
      <c r="AT7" s="42"/>
      <c r="AU7" s="62"/>
      <c r="AV7" s="63"/>
      <c r="AY7" s="64"/>
    </row>
    <row r="8" spans="1:52">
      <c r="A8" s="65"/>
      <c r="B8" s="66" t="s">
        <v>28</v>
      </c>
      <c r="C8" s="444" t="s">
        <v>29</v>
      </c>
      <c r="D8" s="444"/>
      <c r="E8" s="444"/>
      <c r="F8" s="444"/>
      <c r="G8" s="444"/>
      <c r="H8" s="445"/>
      <c r="I8" s="445"/>
      <c r="J8" s="67"/>
      <c r="K8" s="68"/>
      <c r="L8" s="68"/>
      <c r="M8" s="427"/>
      <c r="N8" s="70"/>
      <c r="O8" s="71"/>
      <c r="P8" s="72"/>
      <c r="Q8" s="45"/>
      <c r="R8" s="73"/>
      <c r="S8" s="47"/>
      <c r="T8" s="48"/>
      <c r="U8" s="42"/>
      <c r="V8" s="49"/>
      <c r="W8" s="74"/>
      <c r="X8" s="75"/>
      <c r="Y8" s="42"/>
      <c r="Z8" s="52"/>
      <c r="AA8" s="53"/>
      <c r="AB8" s="42"/>
      <c r="AC8" s="54"/>
      <c r="AD8" s="55"/>
      <c r="AE8" s="42"/>
      <c r="AF8" s="42"/>
      <c r="AG8" s="42"/>
      <c r="AH8" s="56"/>
      <c r="AI8" s="56"/>
      <c r="AJ8" s="56"/>
      <c r="AK8" s="56"/>
      <c r="AL8" s="42"/>
      <c r="AM8" s="42"/>
      <c r="AN8" s="49"/>
      <c r="AO8" s="57"/>
      <c r="AP8" s="58"/>
      <c r="AQ8" s="59"/>
      <c r="AR8" s="60"/>
      <c r="AS8" s="61"/>
      <c r="AT8" s="42"/>
      <c r="AU8" s="62"/>
      <c r="AV8" s="63"/>
      <c r="AY8" s="64"/>
    </row>
    <row r="9" spans="1:52">
      <c r="A9" s="65"/>
      <c r="B9" s="67"/>
      <c r="C9" s="66" t="s">
        <v>30</v>
      </c>
      <c r="D9" s="66"/>
      <c r="E9" s="444"/>
      <c r="F9" s="444"/>
      <c r="G9" s="444"/>
      <c r="H9" s="444"/>
      <c r="I9" s="76"/>
      <c r="J9" s="77"/>
      <c r="K9" s="68"/>
      <c r="L9" s="68"/>
      <c r="M9" s="427"/>
      <c r="N9" s="70"/>
      <c r="O9" s="71"/>
      <c r="P9" s="72"/>
      <c r="Q9" s="45"/>
      <c r="R9" s="73"/>
      <c r="S9" s="47"/>
      <c r="T9" s="48"/>
      <c r="U9" s="42"/>
      <c r="V9" s="49"/>
      <c r="W9" s="74"/>
      <c r="X9" s="75"/>
      <c r="Y9" s="42"/>
      <c r="Z9" s="52"/>
      <c r="AA9" s="53"/>
      <c r="AB9" s="42"/>
      <c r="AC9" s="54"/>
      <c r="AD9" s="55"/>
      <c r="AE9" s="42"/>
      <c r="AF9" s="42"/>
      <c r="AG9" s="42"/>
      <c r="AH9" s="56"/>
      <c r="AI9" s="56"/>
      <c r="AJ9" s="56"/>
      <c r="AK9" s="56"/>
      <c r="AL9" s="42"/>
      <c r="AM9" s="42"/>
      <c r="AN9" s="49"/>
      <c r="AO9" s="57"/>
      <c r="AP9" s="58"/>
      <c r="AQ9" s="59"/>
      <c r="AR9" s="60"/>
      <c r="AS9" s="61"/>
      <c r="AT9" s="42"/>
      <c r="AU9" s="62"/>
      <c r="AV9" s="63"/>
      <c r="AY9" s="64"/>
    </row>
    <row r="10" spans="1:52">
      <c r="A10" s="78"/>
      <c r="B10" s="79"/>
      <c r="C10" s="79"/>
      <c r="D10" s="80" t="s">
        <v>31</v>
      </c>
      <c r="E10" s="81" t="s">
        <v>32</v>
      </c>
      <c r="F10" s="81"/>
      <c r="G10" s="81"/>
      <c r="H10" s="81"/>
      <c r="I10" s="81"/>
      <c r="J10" s="81"/>
      <c r="K10" s="82"/>
      <c r="L10" s="79"/>
      <c r="M10" s="83"/>
      <c r="N10" s="83"/>
      <c r="O10" s="84">
        <v>0</v>
      </c>
      <c r="P10" s="85"/>
      <c r="Q10" s="86"/>
      <c r="R10" s="87"/>
      <c r="S10" s="88"/>
      <c r="T10" s="89">
        <v>0</v>
      </c>
      <c r="U10" s="88"/>
      <c r="V10" s="90"/>
      <c r="W10" s="91"/>
      <c r="X10" s="92">
        <v>1</v>
      </c>
      <c r="Y10" s="93">
        <v>0</v>
      </c>
      <c r="Z10" s="94"/>
      <c r="AA10" s="95"/>
      <c r="AB10" s="96"/>
      <c r="AC10" s="97">
        <v>0</v>
      </c>
      <c r="AD10" s="98">
        <v>0</v>
      </c>
      <c r="AE10" s="88"/>
      <c r="AF10" s="88"/>
      <c r="AG10" s="88"/>
      <c r="AH10" s="93">
        <v>0</v>
      </c>
      <c r="AI10" s="93">
        <v>0</v>
      </c>
      <c r="AJ10" s="93">
        <v>0</v>
      </c>
      <c r="AK10" s="93">
        <v>0</v>
      </c>
      <c r="AL10" s="88">
        <v>0</v>
      </c>
      <c r="AM10" s="92">
        <v>1</v>
      </c>
      <c r="AN10" s="90">
        <v>0</v>
      </c>
      <c r="AO10" s="99">
        <v>0</v>
      </c>
      <c r="AP10" s="100">
        <v>0</v>
      </c>
      <c r="AQ10" s="59"/>
      <c r="AR10" s="60"/>
      <c r="AS10" s="61"/>
      <c r="AT10" s="92">
        <v>1</v>
      </c>
      <c r="AU10" s="101">
        <v>0</v>
      </c>
      <c r="AV10" s="102">
        <v>0</v>
      </c>
      <c r="AY10" s="103">
        <v>0</v>
      </c>
    </row>
    <row r="11" spans="1:52">
      <c r="A11" s="78"/>
      <c r="B11" s="79"/>
      <c r="C11" s="79"/>
      <c r="D11" s="80" t="s">
        <v>33</v>
      </c>
      <c r="E11" s="445" t="s">
        <v>34</v>
      </c>
      <c r="F11" s="445"/>
      <c r="G11" s="445"/>
      <c r="H11" s="445"/>
      <c r="I11" s="445"/>
      <c r="J11" s="445"/>
      <c r="K11" s="82"/>
      <c r="L11" s="79"/>
      <c r="M11" s="83"/>
      <c r="N11" s="83"/>
      <c r="O11" s="84">
        <v>150000</v>
      </c>
      <c r="P11" s="85"/>
      <c r="Q11" s="104">
        <v>300000</v>
      </c>
      <c r="R11" s="105">
        <v>0</v>
      </c>
      <c r="S11" s="88"/>
      <c r="T11" s="89">
        <v>300000</v>
      </c>
      <c r="U11" s="88"/>
      <c r="V11" s="90"/>
      <c r="W11" s="91"/>
      <c r="X11" s="92">
        <v>1</v>
      </c>
      <c r="Y11" s="93">
        <v>0</v>
      </c>
      <c r="Z11" s="94"/>
      <c r="AA11" s="95"/>
      <c r="AB11" s="96"/>
      <c r="AC11" s="97">
        <v>0</v>
      </c>
      <c r="AD11" s="98">
        <v>300000</v>
      </c>
      <c r="AE11" s="88"/>
      <c r="AF11" s="88"/>
      <c r="AG11" s="88"/>
      <c r="AH11" s="93">
        <v>0</v>
      </c>
      <c r="AI11" s="93">
        <v>0</v>
      </c>
      <c r="AJ11" s="93">
        <v>0</v>
      </c>
      <c r="AK11" s="93">
        <v>0</v>
      </c>
      <c r="AL11" s="88">
        <v>0</v>
      </c>
      <c r="AM11" s="92">
        <v>1</v>
      </c>
      <c r="AN11" s="90">
        <v>0</v>
      </c>
      <c r="AO11" s="99">
        <v>300000</v>
      </c>
      <c r="AP11" s="100">
        <v>0</v>
      </c>
      <c r="AQ11" s="59"/>
      <c r="AR11" s="60"/>
      <c r="AS11" s="61"/>
      <c r="AT11" s="92">
        <v>1</v>
      </c>
      <c r="AU11" s="101">
        <v>300000</v>
      </c>
      <c r="AV11" s="102">
        <v>0</v>
      </c>
      <c r="AY11" s="103">
        <v>300000</v>
      </c>
    </row>
    <row r="12" spans="1:52">
      <c r="A12" s="106"/>
      <c r="B12" s="107"/>
      <c r="C12" s="107"/>
      <c r="D12" s="427"/>
      <c r="E12" s="427"/>
      <c r="F12" s="452" t="s">
        <v>34</v>
      </c>
      <c r="G12" s="454"/>
      <c r="H12" s="454"/>
      <c r="I12" s="454"/>
      <c r="J12" s="454"/>
      <c r="K12" s="454"/>
      <c r="L12" s="107"/>
      <c r="M12" s="427"/>
      <c r="N12" s="427"/>
      <c r="O12" s="71">
        <v>150000</v>
      </c>
      <c r="P12" s="72"/>
      <c r="Q12" s="108">
        <v>300000</v>
      </c>
      <c r="R12" s="73">
        <v>0</v>
      </c>
      <c r="S12" s="47"/>
      <c r="T12" s="48">
        <v>300000</v>
      </c>
      <c r="U12" s="42"/>
      <c r="V12" s="49"/>
      <c r="W12" s="74"/>
      <c r="X12" s="92">
        <v>1</v>
      </c>
      <c r="Y12" s="93">
        <v>0</v>
      </c>
      <c r="Z12" s="94"/>
      <c r="AA12" s="53"/>
      <c r="AB12" s="96"/>
      <c r="AC12" s="109">
        <v>0</v>
      </c>
      <c r="AD12" s="57">
        <v>300000</v>
      </c>
      <c r="AE12" s="42"/>
      <c r="AF12" s="42"/>
      <c r="AG12" s="42"/>
      <c r="AH12" s="56"/>
      <c r="AI12" s="56"/>
      <c r="AJ12" s="56"/>
      <c r="AK12" s="56"/>
      <c r="AL12" s="42">
        <v>0</v>
      </c>
      <c r="AM12" s="92">
        <v>1</v>
      </c>
      <c r="AN12" s="49">
        <v>0</v>
      </c>
      <c r="AO12" s="57">
        <v>300000</v>
      </c>
      <c r="AP12" s="58">
        <v>0</v>
      </c>
      <c r="AQ12" s="59"/>
      <c r="AR12" s="60"/>
      <c r="AS12" s="61"/>
      <c r="AT12" s="92">
        <v>1</v>
      </c>
      <c r="AU12" s="62">
        <v>300000</v>
      </c>
      <c r="AV12" s="63">
        <v>0</v>
      </c>
      <c r="AY12" s="64">
        <v>300000</v>
      </c>
    </row>
    <row r="13" spans="1:52">
      <c r="A13" s="106"/>
      <c r="B13" s="107"/>
      <c r="C13" s="107"/>
      <c r="D13" s="427"/>
      <c r="E13" s="427"/>
      <c r="F13" s="427"/>
      <c r="G13" s="428"/>
      <c r="H13" s="428"/>
      <c r="I13" s="428"/>
      <c r="J13" s="428"/>
      <c r="K13" s="428"/>
      <c r="L13" s="107"/>
      <c r="M13" s="427"/>
      <c r="N13" s="427"/>
      <c r="O13" s="71"/>
      <c r="P13" s="72"/>
      <c r="Q13" s="108"/>
      <c r="R13" s="73"/>
      <c r="S13" s="47"/>
      <c r="T13" s="48"/>
      <c r="U13" s="42"/>
      <c r="V13" s="49"/>
      <c r="W13" s="74"/>
      <c r="X13" s="92"/>
      <c r="Y13" s="93"/>
      <c r="Z13" s="94"/>
      <c r="AA13" s="53"/>
      <c r="AB13" s="96"/>
      <c r="AC13" s="109"/>
      <c r="AD13" s="57"/>
      <c r="AE13" s="42"/>
      <c r="AF13" s="42"/>
      <c r="AG13" s="42"/>
      <c r="AH13" s="56"/>
      <c r="AI13" s="56"/>
      <c r="AJ13" s="56"/>
      <c r="AK13" s="56"/>
      <c r="AL13" s="42"/>
      <c r="AM13" s="92"/>
      <c r="AN13" s="49"/>
      <c r="AO13" s="57"/>
      <c r="AP13" s="58"/>
      <c r="AQ13" s="59"/>
      <c r="AR13" s="60"/>
      <c r="AS13" s="61"/>
      <c r="AT13" s="92"/>
      <c r="AU13" s="62"/>
      <c r="AV13" s="63"/>
      <c r="AY13" s="64"/>
    </row>
    <row r="14" spans="1:52">
      <c r="A14" s="78"/>
      <c r="B14" s="79"/>
      <c r="C14" s="79"/>
      <c r="D14" s="80" t="s">
        <v>35</v>
      </c>
      <c r="E14" s="445" t="s">
        <v>36</v>
      </c>
      <c r="F14" s="445"/>
      <c r="G14" s="445"/>
      <c r="H14" s="445"/>
      <c r="I14" s="445"/>
      <c r="J14" s="445"/>
      <c r="K14" s="82"/>
      <c r="L14" s="79"/>
      <c r="M14" s="83"/>
      <c r="N14" s="83"/>
      <c r="O14" s="84">
        <v>24490000</v>
      </c>
      <c r="P14" s="111"/>
      <c r="Q14" s="104">
        <v>18670000</v>
      </c>
      <c r="R14" s="112">
        <v>5025000</v>
      </c>
      <c r="S14" s="88"/>
      <c r="T14" s="113">
        <v>23895000</v>
      </c>
      <c r="U14" s="113">
        <v>0</v>
      </c>
      <c r="V14" s="113">
        <v>0</v>
      </c>
      <c r="W14" s="91">
        <v>19300000</v>
      </c>
      <c r="X14" s="92">
        <v>1</v>
      </c>
      <c r="Y14" s="93">
        <v>19300000</v>
      </c>
      <c r="Z14" s="91">
        <v>3122800</v>
      </c>
      <c r="AA14" s="95"/>
      <c r="AB14" s="114">
        <v>3122800</v>
      </c>
      <c r="AC14" s="115">
        <v>22420000</v>
      </c>
      <c r="AD14" s="116">
        <v>21220000</v>
      </c>
      <c r="AE14" s="117">
        <v>0</v>
      </c>
      <c r="AF14" s="117">
        <v>0</v>
      </c>
      <c r="AG14" s="117">
        <v>0</v>
      </c>
      <c r="AH14" s="117">
        <v>17905000</v>
      </c>
      <c r="AI14" s="117">
        <v>1575000</v>
      </c>
      <c r="AJ14" s="117">
        <v>0</v>
      </c>
      <c r="AK14" s="117">
        <v>1440000</v>
      </c>
      <c r="AL14" s="117">
        <v>20920000</v>
      </c>
      <c r="AM14" s="92">
        <v>1</v>
      </c>
      <c r="AN14" s="118">
        <v>20920000</v>
      </c>
      <c r="AO14" s="99">
        <v>20920000</v>
      </c>
      <c r="AP14" s="96">
        <f>AP15+AP16</f>
        <v>17620000</v>
      </c>
      <c r="AQ14" s="119">
        <v>1340000</v>
      </c>
      <c r="AR14" s="120">
        <v>1340000</v>
      </c>
      <c r="AS14" s="61"/>
      <c r="AT14" s="92">
        <v>1</v>
      </c>
      <c r="AU14" s="101">
        <v>20920000</v>
      </c>
      <c r="AV14" s="121">
        <f>SUM(AP14:AR14)</f>
        <v>20300000</v>
      </c>
      <c r="AY14" s="103">
        <f>AY15+AY16</f>
        <v>21600000</v>
      </c>
    </row>
    <row r="15" spans="1:52">
      <c r="A15" s="106"/>
      <c r="B15" s="107"/>
      <c r="C15" s="107"/>
      <c r="D15" s="427"/>
      <c r="E15" s="427"/>
      <c r="F15" s="452" t="s">
        <v>37</v>
      </c>
      <c r="G15" s="454"/>
      <c r="H15" s="454"/>
      <c r="I15" s="454"/>
      <c r="J15" s="454"/>
      <c r="K15" s="454"/>
      <c r="L15" s="107"/>
      <c r="M15" s="427"/>
      <c r="N15" s="427"/>
      <c r="O15" s="71">
        <v>21310000</v>
      </c>
      <c r="P15" s="72"/>
      <c r="Q15" s="108">
        <v>16520000</v>
      </c>
      <c r="R15" s="73">
        <v>5025000</v>
      </c>
      <c r="S15" s="47"/>
      <c r="T15" s="122">
        <v>21545000</v>
      </c>
      <c r="U15" s="107"/>
      <c r="V15" s="49"/>
      <c r="W15" s="74">
        <v>17630000</v>
      </c>
      <c r="X15" s="92">
        <v>1</v>
      </c>
      <c r="Y15" s="56">
        <v>17630000</v>
      </c>
      <c r="Z15" s="123">
        <v>3122800</v>
      </c>
      <c r="AA15" s="53" t="s">
        <v>38</v>
      </c>
      <c r="AB15" s="124">
        <v>3122800</v>
      </c>
      <c r="AC15" s="109">
        <v>20750000</v>
      </c>
      <c r="AD15" s="57">
        <v>19650000</v>
      </c>
      <c r="AE15" s="42"/>
      <c r="AF15" s="42"/>
      <c r="AG15" s="42"/>
      <c r="AH15" s="56">
        <v>16455000</v>
      </c>
      <c r="AI15" s="56">
        <v>1575000</v>
      </c>
      <c r="AJ15" s="125">
        <v>0</v>
      </c>
      <c r="AK15" s="125">
        <v>1440000</v>
      </c>
      <c r="AL15" s="126">
        <v>19470000</v>
      </c>
      <c r="AM15" s="92">
        <v>1</v>
      </c>
      <c r="AN15" s="49">
        <v>19470000</v>
      </c>
      <c r="AO15" s="57">
        <v>19470000</v>
      </c>
      <c r="AP15" s="60">
        <v>16000000</v>
      </c>
      <c r="AQ15" s="59">
        <v>1340000</v>
      </c>
      <c r="AR15" s="60">
        <v>1340000</v>
      </c>
      <c r="AS15" s="61"/>
      <c r="AT15" s="92">
        <v>1</v>
      </c>
      <c r="AU15" s="62">
        <v>19470000</v>
      </c>
      <c r="AV15" s="127">
        <f>SUM(AP15:AR15)</f>
        <v>18680000</v>
      </c>
      <c r="AY15" s="64">
        <v>19980000</v>
      </c>
      <c r="AZ15" t="s">
        <v>39</v>
      </c>
    </row>
    <row r="16" spans="1:52">
      <c r="A16" s="106"/>
      <c r="B16" s="107"/>
      <c r="C16" s="107"/>
      <c r="D16" s="427"/>
      <c r="E16" s="427"/>
      <c r="F16" s="461" t="s">
        <v>40</v>
      </c>
      <c r="G16" s="462"/>
      <c r="H16" s="462"/>
      <c r="I16" s="462"/>
      <c r="J16" s="462"/>
      <c r="K16" s="462"/>
      <c r="L16" s="107"/>
      <c r="M16" s="427"/>
      <c r="N16" s="427"/>
      <c r="O16" s="71">
        <v>3180000</v>
      </c>
      <c r="P16" s="72"/>
      <c r="Q16" s="108">
        <v>2150000</v>
      </c>
      <c r="R16" s="73">
        <v>0</v>
      </c>
      <c r="S16" s="47"/>
      <c r="T16" s="122">
        <v>2350000</v>
      </c>
      <c r="U16" s="107" t="s">
        <v>41</v>
      </c>
      <c r="V16" s="49"/>
      <c r="W16" s="74">
        <v>1670000</v>
      </c>
      <c r="X16" s="92">
        <v>1</v>
      </c>
      <c r="Y16" s="56">
        <v>1670000</v>
      </c>
      <c r="Z16" s="74">
        <v>0</v>
      </c>
      <c r="AA16" s="53"/>
      <c r="AB16" s="128">
        <v>0</v>
      </c>
      <c r="AC16" s="109">
        <v>1670000</v>
      </c>
      <c r="AD16" s="57">
        <v>1570000</v>
      </c>
      <c r="AE16" s="42"/>
      <c r="AF16" s="42"/>
      <c r="AG16" s="42"/>
      <c r="AH16" s="56">
        <v>1450000</v>
      </c>
      <c r="AI16" s="56">
        <v>0</v>
      </c>
      <c r="AJ16" s="125">
        <v>0</v>
      </c>
      <c r="AK16" s="125">
        <v>0</v>
      </c>
      <c r="AL16" s="126">
        <v>1450000</v>
      </c>
      <c r="AM16" s="92">
        <v>1</v>
      </c>
      <c r="AN16" s="49">
        <v>1450000</v>
      </c>
      <c r="AO16" s="57">
        <v>1450000</v>
      </c>
      <c r="AP16" s="60">
        <v>1620000</v>
      </c>
      <c r="AQ16" s="59">
        <v>0</v>
      </c>
      <c r="AR16" s="60">
        <v>0</v>
      </c>
      <c r="AS16" s="61"/>
      <c r="AT16" s="92">
        <v>1</v>
      </c>
      <c r="AU16" s="62">
        <v>1450000</v>
      </c>
      <c r="AV16" s="127">
        <f>SUM(AP16:AR16)</f>
        <v>1620000</v>
      </c>
      <c r="AY16" s="64">
        <v>1620000</v>
      </c>
    </row>
    <row r="17" spans="1:52">
      <c r="A17" s="106"/>
      <c r="B17" s="107"/>
      <c r="C17" s="107"/>
      <c r="D17" s="427"/>
      <c r="E17" s="427"/>
      <c r="F17" s="429"/>
      <c r="G17" s="430"/>
      <c r="H17" s="430"/>
      <c r="I17" s="430"/>
      <c r="J17" s="430"/>
      <c r="K17" s="430"/>
      <c r="L17" s="107"/>
      <c r="M17" s="427"/>
      <c r="N17" s="427"/>
      <c r="O17" s="71"/>
      <c r="P17" s="72"/>
      <c r="Q17" s="108"/>
      <c r="R17" s="73"/>
      <c r="S17" s="47"/>
      <c r="T17" s="122"/>
      <c r="U17" s="107"/>
      <c r="V17" s="49"/>
      <c r="W17" s="74"/>
      <c r="X17" s="92"/>
      <c r="Y17" s="56"/>
      <c r="Z17" s="74"/>
      <c r="AA17" s="53"/>
      <c r="AB17" s="128"/>
      <c r="AC17" s="109"/>
      <c r="AD17" s="57"/>
      <c r="AE17" s="42"/>
      <c r="AF17" s="42"/>
      <c r="AG17" s="42"/>
      <c r="AH17" s="56"/>
      <c r="AI17" s="56"/>
      <c r="AJ17" s="125"/>
      <c r="AK17" s="125"/>
      <c r="AL17" s="126"/>
      <c r="AM17" s="92"/>
      <c r="AN17" s="49"/>
      <c r="AO17" s="57"/>
      <c r="AP17" s="58"/>
      <c r="AQ17" s="59"/>
      <c r="AR17" s="60"/>
      <c r="AS17" s="61"/>
      <c r="AT17" s="92"/>
      <c r="AU17" s="62"/>
      <c r="AV17" s="63"/>
      <c r="AY17" s="64"/>
    </row>
    <row r="18" spans="1:52">
      <c r="A18" s="106"/>
      <c r="B18" s="107"/>
      <c r="C18" s="107"/>
      <c r="D18" s="80" t="s">
        <v>42</v>
      </c>
      <c r="E18" s="445" t="s">
        <v>43</v>
      </c>
      <c r="F18" s="445"/>
      <c r="G18" s="445"/>
      <c r="H18" s="445"/>
      <c r="I18" s="445"/>
      <c r="J18" s="445"/>
      <c r="K18" s="429"/>
      <c r="L18" s="107"/>
      <c r="M18" s="427"/>
      <c r="N18" s="427"/>
      <c r="O18" s="84">
        <v>6710000</v>
      </c>
      <c r="P18" s="85"/>
      <c r="Q18" s="104">
        <v>4435011</v>
      </c>
      <c r="R18" s="112">
        <v>690000</v>
      </c>
      <c r="S18" s="47"/>
      <c r="T18" s="113">
        <v>13410000</v>
      </c>
      <c r="U18" s="113">
        <v>0</v>
      </c>
      <c r="V18" s="113">
        <v>0</v>
      </c>
      <c r="W18" s="91">
        <v>21518866</v>
      </c>
      <c r="X18" s="92">
        <v>1</v>
      </c>
      <c r="Y18" s="93">
        <v>21518866</v>
      </c>
      <c r="Z18" s="91">
        <v>20524707</v>
      </c>
      <c r="AA18" s="53"/>
      <c r="AB18" s="114">
        <v>20524707</v>
      </c>
      <c r="AC18" s="115">
        <v>65191723</v>
      </c>
      <c r="AD18" s="116">
        <v>42650000</v>
      </c>
      <c r="AE18" s="117">
        <v>22000000</v>
      </c>
      <c r="AF18" s="117">
        <v>15300000</v>
      </c>
      <c r="AG18" s="117">
        <v>37300000</v>
      </c>
      <c r="AH18" s="117">
        <v>22404834</v>
      </c>
      <c r="AI18" s="117">
        <v>93725</v>
      </c>
      <c r="AJ18" s="117">
        <v>288608</v>
      </c>
      <c r="AK18" s="117">
        <v>32130000</v>
      </c>
      <c r="AL18" s="117">
        <v>54917167</v>
      </c>
      <c r="AM18" s="92">
        <v>1</v>
      </c>
      <c r="AN18" s="118">
        <v>54917167</v>
      </c>
      <c r="AO18" s="99">
        <v>33830000</v>
      </c>
      <c r="AP18" s="131">
        <f>AP19+AP20+AP21+AP22+AP23+AP24+AP25</f>
        <v>9612361</v>
      </c>
      <c r="AQ18" s="119">
        <v>97000</v>
      </c>
      <c r="AR18" s="120">
        <v>27085714</v>
      </c>
      <c r="AS18" s="61"/>
      <c r="AT18" s="92">
        <v>1</v>
      </c>
      <c r="AU18" s="101">
        <v>33830000</v>
      </c>
      <c r="AV18" s="121">
        <f t="shared" ref="AV18:AV25" si="0">SUM(AP18:AR18)</f>
        <v>36795075</v>
      </c>
      <c r="AY18" s="103">
        <v>16910000</v>
      </c>
    </row>
    <row r="19" spans="1:52">
      <c r="A19" s="106"/>
      <c r="B19" s="107"/>
      <c r="C19" s="107"/>
      <c r="D19" s="427"/>
      <c r="E19" s="427"/>
      <c r="F19" s="452" t="s">
        <v>44</v>
      </c>
      <c r="G19" s="452"/>
      <c r="H19" s="452"/>
      <c r="I19" s="452"/>
      <c r="J19" s="452"/>
      <c r="K19" s="452"/>
      <c r="L19" s="107"/>
      <c r="M19" s="427"/>
      <c r="N19" s="427"/>
      <c r="O19" s="71">
        <v>350000</v>
      </c>
      <c r="P19" s="72"/>
      <c r="Q19" s="108">
        <v>261431</v>
      </c>
      <c r="R19" s="73">
        <v>0</v>
      </c>
      <c r="S19" s="47"/>
      <c r="T19" s="48">
        <v>350000</v>
      </c>
      <c r="U19" s="42"/>
      <c r="V19" s="49"/>
      <c r="W19" s="74">
        <v>188623</v>
      </c>
      <c r="X19" s="92">
        <v>1</v>
      </c>
      <c r="Y19" s="56">
        <v>188623</v>
      </c>
      <c r="Z19" s="123">
        <v>55976</v>
      </c>
      <c r="AA19" s="53"/>
      <c r="AB19" s="124">
        <v>55976</v>
      </c>
      <c r="AC19" s="109">
        <v>244599</v>
      </c>
      <c r="AD19" s="57">
        <v>250000</v>
      </c>
      <c r="AE19" s="42"/>
      <c r="AF19" s="42"/>
      <c r="AG19" s="42"/>
      <c r="AH19" s="56">
        <v>273360</v>
      </c>
      <c r="AI19" s="56">
        <v>28578</v>
      </c>
      <c r="AJ19" s="56">
        <v>0</v>
      </c>
      <c r="AK19" s="56"/>
      <c r="AL19" s="126">
        <v>301938</v>
      </c>
      <c r="AM19" s="92">
        <v>1</v>
      </c>
      <c r="AN19" s="49">
        <v>301938</v>
      </c>
      <c r="AO19" s="57">
        <v>300000</v>
      </c>
      <c r="AP19" s="124">
        <v>167156</v>
      </c>
      <c r="AQ19" s="132">
        <v>17000</v>
      </c>
      <c r="AR19" s="133">
        <v>17000</v>
      </c>
      <c r="AS19" s="61"/>
      <c r="AT19" s="92">
        <v>1</v>
      </c>
      <c r="AU19" s="62">
        <v>300000</v>
      </c>
      <c r="AV19" s="127">
        <f t="shared" si="0"/>
        <v>201156</v>
      </c>
      <c r="AY19" s="64">
        <v>200000</v>
      </c>
    </row>
    <row r="20" spans="1:52">
      <c r="A20" s="106"/>
      <c r="B20" s="107"/>
      <c r="C20" s="107"/>
      <c r="D20" s="427"/>
      <c r="E20" s="427"/>
      <c r="F20" s="452" t="s">
        <v>45</v>
      </c>
      <c r="G20" s="452"/>
      <c r="H20" s="452"/>
      <c r="I20" s="452"/>
      <c r="J20" s="452"/>
      <c r="K20" s="452"/>
      <c r="L20" s="107"/>
      <c r="M20" s="427"/>
      <c r="N20" s="427"/>
      <c r="O20" s="71">
        <v>2500000</v>
      </c>
      <c r="P20" s="72"/>
      <c r="Q20" s="108">
        <v>2063815</v>
      </c>
      <c r="R20" s="73">
        <v>0</v>
      </c>
      <c r="S20" s="47"/>
      <c r="T20" s="48">
        <v>2500000</v>
      </c>
      <c r="U20" s="42"/>
      <c r="V20" s="49"/>
      <c r="W20" s="74">
        <v>1033245</v>
      </c>
      <c r="X20" s="92">
        <v>1</v>
      </c>
      <c r="Y20" s="56">
        <v>1033245</v>
      </c>
      <c r="Z20" s="123">
        <v>10920</v>
      </c>
      <c r="AA20" s="53"/>
      <c r="AB20" s="124">
        <v>10920</v>
      </c>
      <c r="AC20" s="109">
        <v>1044165</v>
      </c>
      <c r="AD20" s="57">
        <v>1500000</v>
      </c>
      <c r="AE20" s="42"/>
      <c r="AF20" s="42"/>
      <c r="AG20" s="42"/>
      <c r="AH20" s="56">
        <v>1528032</v>
      </c>
      <c r="AI20" s="56">
        <v>19144</v>
      </c>
      <c r="AJ20" s="56">
        <v>12943</v>
      </c>
      <c r="AK20" s="56"/>
      <c r="AL20" s="126">
        <v>1560119</v>
      </c>
      <c r="AM20" s="92">
        <v>1</v>
      </c>
      <c r="AN20" s="49">
        <v>1560119</v>
      </c>
      <c r="AO20" s="57">
        <v>1560000</v>
      </c>
      <c r="AP20" s="124">
        <v>817593</v>
      </c>
      <c r="AQ20" s="132">
        <v>50000</v>
      </c>
      <c r="AR20" s="133">
        <v>50000</v>
      </c>
      <c r="AS20" s="61"/>
      <c r="AT20" s="92">
        <v>1</v>
      </c>
      <c r="AU20" s="62">
        <v>1560000</v>
      </c>
      <c r="AV20" s="127">
        <f t="shared" si="0"/>
        <v>917593</v>
      </c>
      <c r="AY20" s="64">
        <v>1000000</v>
      </c>
    </row>
    <row r="21" spans="1:52">
      <c r="A21" s="106"/>
      <c r="B21" s="107"/>
      <c r="C21" s="107"/>
      <c r="D21" s="427"/>
      <c r="E21" s="427"/>
      <c r="F21" s="452" t="s">
        <v>46</v>
      </c>
      <c r="G21" s="452"/>
      <c r="H21" s="452"/>
      <c r="I21" s="452"/>
      <c r="J21" s="452"/>
      <c r="K21" s="452"/>
      <c r="L21" s="107"/>
      <c r="M21" s="427"/>
      <c r="N21" s="427"/>
      <c r="O21" s="71">
        <v>100000</v>
      </c>
      <c r="P21" s="72"/>
      <c r="Q21" s="108">
        <v>25096</v>
      </c>
      <c r="R21" s="73">
        <v>0</v>
      </c>
      <c r="S21" s="47"/>
      <c r="T21" s="48">
        <v>100000</v>
      </c>
      <c r="U21" s="42"/>
      <c r="V21" s="49"/>
      <c r="W21" s="74">
        <v>57776</v>
      </c>
      <c r="X21" s="92">
        <v>1</v>
      </c>
      <c r="Y21" s="56">
        <v>57776</v>
      </c>
      <c r="Z21" s="123">
        <v>3308</v>
      </c>
      <c r="AA21" s="53"/>
      <c r="AB21" s="124">
        <v>3308</v>
      </c>
      <c r="AC21" s="109">
        <v>61084</v>
      </c>
      <c r="AD21" s="57">
        <v>100000</v>
      </c>
      <c r="AE21" s="42"/>
      <c r="AF21" s="42"/>
      <c r="AG21" s="42"/>
      <c r="AH21" s="56">
        <v>5011</v>
      </c>
      <c r="AI21" s="56">
        <v>3599</v>
      </c>
      <c r="AJ21" s="56">
        <v>8686</v>
      </c>
      <c r="AK21" s="56"/>
      <c r="AL21" s="126">
        <v>17296</v>
      </c>
      <c r="AM21" s="92">
        <v>1</v>
      </c>
      <c r="AN21" s="49">
        <v>17296</v>
      </c>
      <c r="AO21" s="57">
        <v>50000</v>
      </c>
      <c r="AP21" s="124">
        <v>42840</v>
      </c>
      <c r="AQ21" s="132">
        <v>0</v>
      </c>
      <c r="AR21" s="133">
        <v>0</v>
      </c>
      <c r="AS21" s="61"/>
      <c r="AT21" s="92">
        <v>1</v>
      </c>
      <c r="AU21" s="62">
        <v>50000</v>
      </c>
      <c r="AV21" s="127">
        <f t="shared" si="0"/>
        <v>42840</v>
      </c>
      <c r="AY21" s="64">
        <v>50000</v>
      </c>
    </row>
    <row r="22" spans="1:52" ht="15.75" customHeight="1">
      <c r="A22" s="106"/>
      <c r="B22" s="107"/>
      <c r="C22" s="107"/>
      <c r="D22" s="427"/>
      <c r="E22" s="427"/>
      <c r="F22" s="453" t="s">
        <v>47</v>
      </c>
      <c r="G22" s="453"/>
      <c r="H22" s="453"/>
      <c r="I22" s="453"/>
      <c r="J22" s="453"/>
      <c r="K22" s="453"/>
      <c r="L22" s="107"/>
      <c r="M22" s="427"/>
      <c r="N22" s="427"/>
      <c r="O22" s="71">
        <v>800000</v>
      </c>
      <c r="P22" s="72"/>
      <c r="Q22" s="108">
        <v>463319</v>
      </c>
      <c r="R22" s="73">
        <v>0</v>
      </c>
      <c r="S22" s="47"/>
      <c r="T22" s="48">
        <v>500000</v>
      </c>
      <c r="U22" s="42"/>
      <c r="V22" s="49"/>
      <c r="W22" s="74">
        <v>407248</v>
      </c>
      <c r="X22" s="92">
        <v>1</v>
      </c>
      <c r="Y22" s="56">
        <v>407248</v>
      </c>
      <c r="Z22" s="123">
        <v>117843</v>
      </c>
      <c r="AA22" s="53"/>
      <c r="AB22" s="124">
        <v>117843</v>
      </c>
      <c r="AC22" s="109">
        <v>525091</v>
      </c>
      <c r="AD22" s="57">
        <v>500000</v>
      </c>
      <c r="AE22" s="42"/>
      <c r="AF22" s="42"/>
      <c r="AG22" s="42"/>
      <c r="AH22" s="56">
        <v>308051</v>
      </c>
      <c r="AI22" s="56">
        <v>42404</v>
      </c>
      <c r="AJ22" s="56">
        <v>66979</v>
      </c>
      <c r="AK22" s="56"/>
      <c r="AL22" s="126">
        <v>417434</v>
      </c>
      <c r="AM22" s="92">
        <v>1</v>
      </c>
      <c r="AN22" s="49">
        <v>417434</v>
      </c>
      <c r="AO22" s="57">
        <v>500000</v>
      </c>
      <c r="AP22" s="124">
        <v>475711</v>
      </c>
      <c r="AQ22" s="132">
        <v>30000</v>
      </c>
      <c r="AR22" s="133">
        <v>30000</v>
      </c>
      <c r="AS22" s="61"/>
      <c r="AT22" s="92">
        <v>1</v>
      </c>
      <c r="AU22" s="62">
        <v>500000</v>
      </c>
      <c r="AV22" s="127">
        <f t="shared" si="0"/>
        <v>535711</v>
      </c>
      <c r="AX22" t="s">
        <v>48</v>
      </c>
      <c r="AY22" s="64">
        <v>550000</v>
      </c>
    </row>
    <row r="23" spans="1:52">
      <c r="A23" s="106"/>
      <c r="B23" s="107"/>
      <c r="C23" s="107"/>
      <c r="D23" s="427"/>
      <c r="E23" s="427"/>
      <c r="F23" s="452" t="s">
        <v>49</v>
      </c>
      <c r="G23" s="452"/>
      <c r="H23" s="452"/>
      <c r="I23" s="452"/>
      <c r="J23" s="452"/>
      <c r="K23" s="452"/>
      <c r="L23" s="107"/>
      <c r="M23" s="427"/>
      <c r="N23" s="427"/>
      <c r="O23" s="71">
        <v>2000000</v>
      </c>
      <c r="P23" s="72"/>
      <c r="Q23" s="108">
        <v>981350</v>
      </c>
      <c r="R23" s="73">
        <v>690000</v>
      </c>
      <c r="S23" s="47"/>
      <c r="T23" s="48">
        <v>2000000</v>
      </c>
      <c r="U23" s="42"/>
      <c r="V23" s="49"/>
      <c r="W23" s="74">
        <v>1739814</v>
      </c>
      <c r="X23" s="92">
        <v>1</v>
      </c>
      <c r="Y23" s="56">
        <v>1739814</v>
      </c>
      <c r="Z23" s="123">
        <v>227940</v>
      </c>
      <c r="AA23" s="53" t="s">
        <v>50</v>
      </c>
      <c r="AB23" s="124">
        <v>227940</v>
      </c>
      <c r="AC23" s="109">
        <v>1967754</v>
      </c>
      <c r="AD23" s="57">
        <v>2000000</v>
      </c>
      <c r="AE23" s="42"/>
      <c r="AF23" s="42"/>
      <c r="AG23" s="42"/>
      <c r="AH23" s="56">
        <v>1732100</v>
      </c>
      <c r="AI23" s="56">
        <v>0</v>
      </c>
      <c r="AJ23" s="56">
        <v>200000</v>
      </c>
      <c r="AK23" s="56"/>
      <c r="AL23" s="126">
        <v>1932100</v>
      </c>
      <c r="AM23" s="92">
        <v>1</v>
      </c>
      <c r="AN23" s="49">
        <v>1932100</v>
      </c>
      <c r="AO23" s="57">
        <v>2000000</v>
      </c>
      <c r="AP23" s="124">
        <v>1709900</v>
      </c>
      <c r="AQ23" s="132">
        <v>0</v>
      </c>
      <c r="AR23" s="133">
        <v>0</v>
      </c>
      <c r="AS23" s="61"/>
      <c r="AT23" s="92">
        <v>1</v>
      </c>
      <c r="AU23" s="62">
        <v>2000000</v>
      </c>
      <c r="AV23" s="127">
        <f t="shared" si="0"/>
        <v>1709900</v>
      </c>
      <c r="AY23" s="64">
        <v>1800000</v>
      </c>
    </row>
    <row r="24" spans="1:52">
      <c r="A24" s="106"/>
      <c r="B24" s="107"/>
      <c r="C24" s="107"/>
      <c r="D24" s="427"/>
      <c r="E24" s="427"/>
      <c r="F24" s="452" t="s">
        <v>51</v>
      </c>
      <c r="G24" s="452"/>
      <c r="H24" s="452"/>
      <c r="I24" s="452"/>
      <c r="J24" s="452"/>
      <c r="K24" s="452"/>
      <c r="L24" s="107"/>
      <c r="M24" s="427"/>
      <c r="N24" s="427"/>
      <c r="O24" s="71">
        <v>960000</v>
      </c>
      <c r="P24" s="72"/>
      <c r="Q24" s="108">
        <v>640000</v>
      </c>
      <c r="R24" s="73">
        <v>0</v>
      </c>
      <c r="S24" s="47"/>
      <c r="T24" s="48">
        <v>960000</v>
      </c>
      <c r="U24" s="42"/>
      <c r="V24" s="49"/>
      <c r="W24" s="74"/>
      <c r="X24" s="92">
        <v>1</v>
      </c>
      <c r="Y24" s="56">
        <v>0</v>
      </c>
      <c r="Z24" s="123">
        <v>1920000</v>
      </c>
      <c r="AA24" s="53" t="s">
        <v>52</v>
      </c>
      <c r="AB24" s="124">
        <v>1920000</v>
      </c>
      <c r="AC24" s="109">
        <v>1920000</v>
      </c>
      <c r="AD24" s="57">
        <v>1000000</v>
      </c>
      <c r="AE24" s="134" t="s">
        <v>53</v>
      </c>
      <c r="AF24" s="135" t="s">
        <v>54</v>
      </c>
      <c r="AG24" s="42"/>
      <c r="AH24" s="56">
        <v>640000</v>
      </c>
      <c r="AI24" s="56"/>
      <c r="AJ24" s="125">
        <v>0</v>
      </c>
      <c r="AK24" s="125">
        <v>0</v>
      </c>
      <c r="AL24" s="126">
        <v>640000</v>
      </c>
      <c r="AM24" s="92">
        <v>1</v>
      </c>
      <c r="AN24" s="49">
        <v>640000</v>
      </c>
      <c r="AO24" s="57">
        <v>640000</v>
      </c>
      <c r="AP24" s="58"/>
      <c r="AQ24" s="59"/>
      <c r="AR24" s="133">
        <v>640000</v>
      </c>
      <c r="AS24" s="61"/>
      <c r="AT24" s="92">
        <v>1</v>
      </c>
      <c r="AU24" s="62">
        <v>640000</v>
      </c>
      <c r="AV24" s="127">
        <f t="shared" si="0"/>
        <v>640000</v>
      </c>
      <c r="AY24" s="64">
        <v>1600000</v>
      </c>
      <c r="AZ24" t="s">
        <v>55</v>
      </c>
    </row>
    <row r="25" spans="1:52">
      <c r="A25" s="106"/>
      <c r="B25" s="107"/>
      <c r="C25" s="107"/>
      <c r="D25" s="427"/>
      <c r="E25" s="427"/>
      <c r="F25" s="452" t="s">
        <v>56</v>
      </c>
      <c r="G25" s="452"/>
      <c r="H25" s="452"/>
      <c r="I25" s="452"/>
      <c r="J25" s="452"/>
      <c r="K25" s="452"/>
      <c r="L25" s="107"/>
      <c r="M25" s="427"/>
      <c r="N25" s="136" t="s">
        <v>57</v>
      </c>
      <c r="O25" s="71"/>
      <c r="P25" s="72"/>
      <c r="Q25" s="108">
        <v>10500</v>
      </c>
      <c r="R25" s="73">
        <v>7000000</v>
      </c>
      <c r="S25" s="47"/>
      <c r="T25" s="48">
        <v>7000000</v>
      </c>
      <c r="U25" s="135" t="s">
        <v>58</v>
      </c>
      <c r="V25" s="49"/>
      <c r="W25" s="74">
        <v>18092160</v>
      </c>
      <c r="X25" s="92">
        <v>1</v>
      </c>
      <c r="Y25" s="56">
        <v>18092160</v>
      </c>
      <c r="Z25" s="137">
        <v>18188720</v>
      </c>
      <c r="AA25" s="53" t="s">
        <v>59</v>
      </c>
      <c r="AB25" s="138">
        <v>18188720</v>
      </c>
      <c r="AC25" s="109">
        <v>59429030</v>
      </c>
      <c r="AD25" s="57">
        <v>37300000</v>
      </c>
      <c r="AE25" s="56">
        <v>22000000</v>
      </c>
      <c r="AF25" s="56">
        <v>15300000</v>
      </c>
      <c r="AG25" s="126">
        <v>37300000</v>
      </c>
      <c r="AH25" s="56">
        <v>17918280</v>
      </c>
      <c r="AI25" s="56"/>
      <c r="AJ25" s="42"/>
      <c r="AK25" s="139">
        <v>32130000</v>
      </c>
      <c r="AL25" s="126">
        <v>50048280</v>
      </c>
      <c r="AM25" s="92">
        <v>1</v>
      </c>
      <c r="AN25" s="49">
        <v>50048280</v>
      </c>
      <c r="AO25" s="57">
        <v>28780000</v>
      </c>
      <c r="AP25" s="124">
        <v>6399161</v>
      </c>
      <c r="AQ25" s="133">
        <v>20023524</v>
      </c>
      <c r="AR25" s="133">
        <v>6325190</v>
      </c>
      <c r="AS25" s="61"/>
      <c r="AT25" s="92">
        <v>1</v>
      </c>
      <c r="AU25" s="62">
        <v>28780000</v>
      </c>
      <c r="AV25" s="127">
        <f t="shared" si="0"/>
        <v>32747875</v>
      </c>
      <c r="AY25" s="64">
        <v>11710000</v>
      </c>
      <c r="AZ25" t="s">
        <v>60</v>
      </c>
    </row>
    <row r="26" spans="1:52" hidden="1">
      <c r="A26" s="106"/>
      <c r="B26" s="107"/>
      <c r="C26" s="107"/>
      <c r="D26" s="427"/>
      <c r="E26" s="427"/>
      <c r="F26" s="427"/>
      <c r="G26" s="427"/>
      <c r="H26" s="427"/>
      <c r="I26" s="427"/>
      <c r="J26" s="427"/>
      <c r="K26" s="427"/>
      <c r="L26" s="107"/>
      <c r="M26" s="427"/>
      <c r="N26" s="427"/>
      <c r="O26" s="71"/>
      <c r="P26" s="72"/>
      <c r="Q26" s="108"/>
      <c r="R26" s="73"/>
      <c r="S26" s="47"/>
      <c r="T26" s="48"/>
      <c r="U26" s="135"/>
      <c r="V26" s="49"/>
      <c r="W26" s="74"/>
      <c r="X26" s="92"/>
      <c r="Y26" s="56"/>
      <c r="Z26" s="137"/>
      <c r="AA26" s="53"/>
      <c r="AB26" s="138"/>
      <c r="AC26" s="109"/>
      <c r="AD26" s="57"/>
      <c r="AE26" s="56"/>
      <c r="AF26" s="56"/>
      <c r="AG26" s="126"/>
      <c r="AH26" s="56"/>
      <c r="AI26" s="56"/>
      <c r="AJ26" s="42"/>
      <c r="AK26" s="139"/>
      <c r="AL26" s="126"/>
      <c r="AM26" s="92"/>
      <c r="AN26" s="49"/>
      <c r="AO26" s="57"/>
      <c r="AP26" s="58"/>
      <c r="AQ26" s="140" t="s">
        <v>61</v>
      </c>
      <c r="AS26" s="61"/>
      <c r="AT26" s="92"/>
      <c r="AU26" s="62"/>
      <c r="AV26" s="127">
        <f>SUM(AL26:AR26)</f>
        <v>0</v>
      </c>
      <c r="AY26" s="64">
        <f>SUM(AY19:AY25)</f>
        <v>16910000</v>
      </c>
    </row>
    <row r="27" spans="1:52">
      <c r="A27" s="106"/>
      <c r="B27" s="107"/>
      <c r="C27" s="107"/>
      <c r="D27" s="427"/>
      <c r="E27" s="427"/>
      <c r="F27" s="427"/>
      <c r="G27" s="427"/>
      <c r="H27" s="427"/>
      <c r="I27" s="427"/>
      <c r="J27" s="427"/>
      <c r="K27" s="427"/>
      <c r="L27" s="107"/>
      <c r="M27" s="427"/>
      <c r="N27" s="427"/>
      <c r="O27" s="71"/>
      <c r="P27" s="72"/>
      <c r="Q27" s="108"/>
      <c r="R27" s="73"/>
      <c r="S27" s="47"/>
      <c r="T27" s="48"/>
      <c r="U27" s="135"/>
      <c r="V27" s="49"/>
      <c r="W27" s="74"/>
      <c r="X27" s="92"/>
      <c r="Y27" s="56"/>
      <c r="Z27" s="137"/>
      <c r="AA27" s="53"/>
      <c r="AB27" s="138"/>
      <c r="AC27" s="109"/>
      <c r="AD27" s="57"/>
      <c r="AE27" s="56"/>
      <c r="AF27" s="56"/>
      <c r="AG27" s="126"/>
      <c r="AH27" s="56"/>
      <c r="AI27" s="56"/>
      <c r="AJ27" s="42"/>
      <c r="AK27" s="139"/>
      <c r="AL27" s="126"/>
      <c r="AM27" s="92"/>
      <c r="AN27" s="49"/>
      <c r="AO27" s="57"/>
      <c r="AP27" s="58"/>
      <c r="AQ27" s="59"/>
      <c r="AR27" s="133"/>
      <c r="AS27" s="61"/>
      <c r="AT27" s="92"/>
      <c r="AU27" s="62"/>
      <c r="AV27" s="127"/>
      <c r="AY27" s="64"/>
    </row>
    <row r="28" spans="1:52">
      <c r="A28" s="106"/>
      <c r="B28" s="107"/>
      <c r="C28" s="107"/>
      <c r="D28" s="80" t="s">
        <v>62</v>
      </c>
      <c r="E28" s="445" t="s">
        <v>63</v>
      </c>
      <c r="F28" s="445"/>
      <c r="G28" s="445"/>
      <c r="H28" s="445"/>
      <c r="I28" s="445"/>
      <c r="J28" s="445"/>
      <c r="K28" s="429"/>
      <c r="L28" s="107"/>
      <c r="M28" s="427"/>
      <c r="N28" s="427"/>
      <c r="O28" s="84">
        <v>55000</v>
      </c>
      <c r="P28" s="85"/>
      <c r="Q28" s="104"/>
      <c r="R28" s="87"/>
      <c r="S28" s="47"/>
      <c r="T28" s="113">
        <v>55000</v>
      </c>
      <c r="U28" s="113">
        <v>0</v>
      </c>
      <c r="V28" s="113">
        <v>0</v>
      </c>
      <c r="W28" s="91">
        <v>312284</v>
      </c>
      <c r="X28" s="92">
        <v>1</v>
      </c>
      <c r="Y28" s="93">
        <v>312284</v>
      </c>
      <c r="Z28" s="94">
        <v>0</v>
      </c>
      <c r="AA28" s="53"/>
      <c r="AB28" s="96">
        <v>0</v>
      </c>
      <c r="AC28" s="97">
        <v>312284</v>
      </c>
      <c r="AD28" s="98">
        <v>55000</v>
      </c>
      <c r="AE28" s="42"/>
      <c r="AF28" s="42"/>
      <c r="AG28" s="42"/>
      <c r="AH28" s="93">
        <v>3261</v>
      </c>
      <c r="AI28" s="93">
        <v>2690</v>
      </c>
      <c r="AJ28" s="93">
        <v>718</v>
      </c>
      <c r="AK28" s="93"/>
      <c r="AL28" s="141">
        <v>6669</v>
      </c>
      <c r="AM28" s="92">
        <v>1</v>
      </c>
      <c r="AN28" s="118">
        <v>6669</v>
      </c>
      <c r="AO28" s="99">
        <v>10000</v>
      </c>
      <c r="AP28" s="96">
        <v>0</v>
      </c>
      <c r="AQ28" s="119">
        <v>0</v>
      </c>
      <c r="AR28" s="142">
        <v>10000</v>
      </c>
      <c r="AS28" s="61"/>
      <c r="AT28" s="92">
        <v>1</v>
      </c>
      <c r="AU28" s="101">
        <v>10000</v>
      </c>
      <c r="AV28" s="121">
        <f>SUM(AP28:AR28)</f>
        <v>10000</v>
      </c>
      <c r="AY28" s="103">
        <v>10000</v>
      </c>
    </row>
    <row r="29" spans="1:52">
      <c r="A29" s="106"/>
      <c r="B29" s="107"/>
      <c r="C29" s="107"/>
      <c r="D29" s="427"/>
      <c r="E29" s="427"/>
      <c r="F29" s="452" t="s">
        <v>64</v>
      </c>
      <c r="G29" s="454"/>
      <c r="H29" s="454"/>
      <c r="I29" s="454"/>
      <c r="J29" s="454"/>
      <c r="K29" s="454"/>
      <c r="L29" s="107"/>
      <c r="M29" s="427"/>
      <c r="N29" s="427"/>
      <c r="O29" s="71">
        <v>5000</v>
      </c>
      <c r="P29" s="72"/>
      <c r="Q29" s="45"/>
      <c r="R29" s="73"/>
      <c r="S29" s="47"/>
      <c r="T29" s="48">
        <v>5000</v>
      </c>
      <c r="U29" s="42"/>
      <c r="V29" s="49"/>
      <c r="W29" s="143">
        <v>1978</v>
      </c>
      <c r="X29" s="92">
        <v>1</v>
      </c>
      <c r="Y29" s="56">
        <v>1978</v>
      </c>
      <c r="Z29" s="123"/>
      <c r="AA29" s="53"/>
      <c r="AB29" s="124"/>
      <c r="AC29" s="109">
        <v>1978</v>
      </c>
      <c r="AD29" s="57">
        <v>5000</v>
      </c>
      <c r="AE29" s="42"/>
      <c r="AF29" s="42"/>
      <c r="AG29" s="42"/>
      <c r="AH29" s="56">
        <v>3261</v>
      </c>
      <c r="AI29" s="56">
        <v>2690</v>
      </c>
      <c r="AJ29" s="56">
        <v>718</v>
      </c>
      <c r="AK29" s="56"/>
      <c r="AL29" s="126">
        <v>6669</v>
      </c>
      <c r="AM29" s="92">
        <v>1</v>
      </c>
      <c r="AN29" s="49">
        <v>6669</v>
      </c>
      <c r="AO29" s="57">
        <v>10000</v>
      </c>
      <c r="AP29" s="124">
        <v>0</v>
      </c>
      <c r="AQ29" s="59"/>
      <c r="AR29" s="133">
        <v>10000</v>
      </c>
      <c r="AS29" s="61"/>
      <c r="AT29" s="92">
        <v>1</v>
      </c>
      <c r="AU29" s="62">
        <v>10000</v>
      </c>
      <c r="AV29" s="127">
        <f>SUM(AP29:AR29)</f>
        <v>10000</v>
      </c>
      <c r="AY29" s="64">
        <v>10000</v>
      </c>
    </row>
    <row r="30" spans="1:52">
      <c r="A30" s="106"/>
      <c r="B30" s="107"/>
      <c r="C30" s="107"/>
      <c r="D30" s="427"/>
      <c r="E30" s="427"/>
      <c r="F30" s="452" t="s">
        <v>63</v>
      </c>
      <c r="G30" s="454"/>
      <c r="H30" s="454"/>
      <c r="I30" s="454"/>
      <c r="J30" s="454"/>
      <c r="K30" s="454"/>
      <c r="L30" s="107"/>
      <c r="M30" s="427"/>
      <c r="N30" s="427"/>
      <c r="O30" s="71">
        <v>50000</v>
      </c>
      <c r="P30" s="72"/>
      <c r="Q30" s="45"/>
      <c r="R30" s="73"/>
      <c r="S30" s="47"/>
      <c r="T30" s="48">
        <v>50000</v>
      </c>
      <c r="U30" s="42"/>
      <c r="V30" s="49"/>
      <c r="W30" s="74">
        <v>310306</v>
      </c>
      <c r="X30" s="92">
        <v>1</v>
      </c>
      <c r="Y30" s="56">
        <v>310306</v>
      </c>
      <c r="Z30" s="123"/>
      <c r="AA30" s="53"/>
      <c r="AB30" s="124"/>
      <c r="AC30" s="109">
        <v>310306</v>
      </c>
      <c r="AD30" s="57">
        <v>50000</v>
      </c>
      <c r="AE30" s="42"/>
      <c r="AF30" s="42"/>
      <c r="AG30" s="42"/>
      <c r="AH30" s="56"/>
      <c r="AI30" s="56"/>
      <c r="AJ30" s="56"/>
      <c r="AK30" s="56"/>
      <c r="AL30" s="126">
        <v>0</v>
      </c>
      <c r="AM30" s="92">
        <v>1</v>
      </c>
      <c r="AN30" s="49">
        <v>0</v>
      </c>
      <c r="AO30" s="57">
        <v>0</v>
      </c>
      <c r="AP30" s="124">
        <v>0</v>
      </c>
      <c r="AQ30" s="59"/>
      <c r="AR30" s="133">
        <v>0</v>
      </c>
      <c r="AS30" s="61"/>
      <c r="AT30" s="92">
        <v>1</v>
      </c>
      <c r="AU30" s="62">
        <v>0</v>
      </c>
      <c r="AV30" s="127">
        <f>SUM(AP30:AR30)</f>
        <v>0</v>
      </c>
      <c r="AY30" s="64">
        <v>0</v>
      </c>
    </row>
    <row r="31" spans="1:52">
      <c r="A31" s="106"/>
      <c r="B31" s="107"/>
      <c r="C31" s="107"/>
      <c r="D31" s="427"/>
      <c r="E31" s="427"/>
      <c r="F31" s="427"/>
      <c r="G31" s="428"/>
      <c r="H31" s="428"/>
      <c r="I31" s="428"/>
      <c r="J31" s="428"/>
      <c r="K31" s="428"/>
      <c r="L31" s="107"/>
      <c r="M31" s="427"/>
      <c r="N31" s="427"/>
      <c r="O31" s="71"/>
      <c r="P31" s="72"/>
      <c r="Q31" s="45"/>
      <c r="R31" s="73"/>
      <c r="S31" s="47"/>
      <c r="T31" s="48"/>
      <c r="U31" s="42"/>
      <c r="V31" s="49"/>
      <c r="W31" s="74"/>
      <c r="X31" s="92"/>
      <c r="Y31" s="56"/>
      <c r="Z31" s="123"/>
      <c r="AA31" s="53"/>
      <c r="AB31" s="124"/>
      <c r="AC31" s="109"/>
      <c r="AD31" s="57"/>
      <c r="AE31" s="42"/>
      <c r="AF31" s="42"/>
      <c r="AG31" s="42"/>
      <c r="AH31" s="56"/>
      <c r="AI31" s="56"/>
      <c r="AJ31" s="56"/>
      <c r="AK31" s="56"/>
      <c r="AL31" s="126"/>
      <c r="AM31" s="92"/>
      <c r="AN31" s="49"/>
      <c r="AO31" s="57"/>
      <c r="AP31" s="58"/>
      <c r="AQ31" s="59"/>
      <c r="AR31" s="60"/>
      <c r="AS31" s="61"/>
      <c r="AT31" s="92"/>
      <c r="AU31" s="62"/>
      <c r="AV31" s="63"/>
      <c r="AY31" s="64"/>
    </row>
    <row r="32" spans="1:52">
      <c r="A32" s="144"/>
      <c r="B32" s="145"/>
      <c r="C32" s="455" t="s">
        <v>65</v>
      </c>
      <c r="D32" s="455"/>
      <c r="E32" s="455"/>
      <c r="F32" s="455"/>
      <c r="G32" s="455"/>
      <c r="H32" s="455"/>
      <c r="I32" s="455"/>
      <c r="J32" s="455"/>
      <c r="K32" s="455"/>
      <c r="L32" s="455"/>
      <c r="M32" s="455"/>
      <c r="N32" s="146"/>
      <c r="O32" s="147">
        <v>31405000</v>
      </c>
      <c r="P32" s="148"/>
      <c r="Q32" s="149">
        <v>23415511</v>
      </c>
      <c r="R32" s="150">
        <v>12715000</v>
      </c>
      <c r="S32" s="151"/>
      <c r="T32" s="152">
        <v>37660000</v>
      </c>
      <c r="U32" s="152">
        <v>0</v>
      </c>
      <c r="V32" s="152">
        <v>0</v>
      </c>
      <c r="W32" s="153">
        <v>41131150</v>
      </c>
      <c r="X32" s="154">
        <v>1</v>
      </c>
      <c r="Y32" s="155">
        <v>41131150</v>
      </c>
      <c r="Z32" s="153">
        <v>23647507</v>
      </c>
      <c r="AA32" s="156"/>
      <c r="AB32" s="155">
        <v>23647507</v>
      </c>
      <c r="AC32" s="157">
        <v>87924007</v>
      </c>
      <c r="AD32" s="158">
        <v>64225000</v>
      </c>
      <c r="AE32" s="152">
        <v>22000000</v>
      </c>
      <c r="AF32" s="152">
        <v>15300000</v>
      </c>
      <c r="AG32" s="152">
        <v>37300000</v>
      </c>
      <c r="AH32" s="152">
        <v>40313095</v>
      </c>
      <c r="AI32" s="152">
        <v>1671415</v>
      </c>
      <c r="AJ32" s="152">
        <v>289326</v>
      </c>
      <c r="AK32" s="152">
        <v>33570000</v>
      </c>
      <c r="AL32" s="152">
        <v>75843836</v>
      </c>
      <c r="AM32" s="154">
        <v>1</v>
      </c>
      <c r="AN32" s="159">
        <v>75843836</v>
      </c>
      <c r="AO32" s="160">
        <v>55060000</v>
      </c>
      <c r="AP32" s="160">
        <v>55060000</v>
      </c>
      <c r="AQ32" s="160">
        <v>55060000</v>
      </c>
      <c r="AR32" s="160">
        <v>55060000</v>
      </c>
      <c r="AS32" s="160">
        <v>55060000</v>
      </c>
      <c r="AT32" s="160">
        <v>55060000</v>
      </c>
      <c r="AU32" s="160">
        <v>55060000</v>
      </c>
      <c r="AV32" s="160">
        <f>AV14+AV18+AV28</f>
        <v>57105075</v>
      </c>
      <c r="AW32" s="160">
        <v>55060000</v>
      </c>
      <c r="AX32" s="161">
        <v>55060000</v>
      </c>
      <c r="AY32" s="160">
        <f>AY14+AY18+AY28+AY11</f>
        <v>38820000</v>
      </c>
      <c r="AZ32" s="162"/>
    </row>
    <row r="33" spans="1:52">
      <c r="A33" s="106"/>
      <c r="B33" s="68"/>
      <c r="C33" s="66" t="s">
        <v>66</v>
      </c>
      <c r="D33" s="66"/>
      <c r="E33" s="444"/>
      <c r="F33" s="444"/>
      <c r="G33" s="444"/>
      <c r="H33" s="444"/>
      <c r="I33" s="163"/>
      <c r="J33" s="164"/>
      <c r="K33" s="68"/>
      <c r="L33" s="68"/>
      <c r="M33" s="427"/>
      <c r="N33" s="70"/>
      <c r="O33" s="71"/>
      <c r="P33" s="165"/>
      <c r="Q33" s="166"/>
      <c r="R33" s="167"/>
      <c r="S33" s="168"/>
      <c r="T33" s="48"/>
      <c r="U33" s="42"/>
      <c r="V33" s="49" t="s">
        <v>67</v>
      </c>
      <c r="W33" s="74"/>
      <c r="X33" s="75"/>
      <c r="Y33" s="42"/>
      <c r="Z33" s="52"/>
      <c r="AA33" s="53"/>
      <c r="AB33" s="42"/>
      <c r="AC33" s="54"/>
      <c r="AD33" s="57"/>
      <c r="AE33" s="42"/>
      <c r="AF33" s="42"/>
      <c r="AG33" s="42"/>
      <c r="AH33" s="56"/>
      <c r="AI33" s="56"/>
      <c r="AJ33" s="56"/>
      <c r="AK33" s="56"/>
      <c r="AL33" s="126">
        <v>0</v>
      </c>
      <c r="AM33" s="42"/>
      <c r="AN33" s="49"/>
      <c r="AO33" s="57"/>
      <c r="AP33" s="58"/>
      <c r="AQ33" s="59"/>
      <c r="AR33" s="60"/>
      <c r="AS33" s="61"/>
      <c r="AT33" s="42"/>
      <c r="AU33" s="62"/>
      <c r="AV33" s="63"/>
      <c r="AY33" s="64"/>
    </row>
    <row r="34" spans="1:52">
      <c r="A34" s="106"/>
      <c r="B34" s="107"/>
      <c r="C34" s="107"/>
      <c r="D34" s="80" t="s">
        <v>31</v>
      </c>
      <c r="E34" s="445" t="s">
        <v>68</v>
      </c>
      <c r="F34" s="445"/>
      <c r="G34" s="445"/>
      <c r="H34" s="445"/>
      <c r="I34" s="445"/>
      <c r="J34" s="445"/>
      <c r="K34" s="429"/>
      <c r="L34" s="107"/>
      <c r="M34" s="427"/>
      <c r="N34" s="427"/>
      <c r="O34" s="84">
        <v>17868700</v>
      </c>
      <c r="P34" s="85"/>
      <c r="Q34" s="112">
        <v>24344133</v>
      </c>
      <c r="R34" s="169">
        <v>8300780</v>
      </c>
      <c r="S34" s="170">
        <v>32558393</v>
      </c>
      <c r="T34" s="113">
        <v>20404000</v>
      </c>
      <c r="U34" s="113">
        <v>0</v>
      </c>
      <c r="V34" s="113">
        <v>35654000</v>
      </c>
      <c r="W34" s="171">
        <v>37264834</v>
      </c>
      <c r="X34" s="172"/>
      <c r="Y34" s="113">
        <v>25998412.830000002</v>
      </c>
      <c r="Z34" s="171">
        <v>12317033</v>
      </c>
      <c r="AA34" s="53"/>
      <c r="AB34" s="114">
        <v>10059692.399999999</v>
      </c>
      <c r="AC34" s="115">
        <v>60006255.229999997</v>
      </c>
      <c r="AD34" s="116">
        <v>45532000</v>
      </c>
      <c r="AE34" s="117">
        <v>17000000</v>
      </c>
      <c r="AF34" s="117">
        <v>12000000</v>
      </c>
      <c r="AG34" s="117">
        <v>29000000</v>
      </c>
      <c r="AH34" s="117">
        <v>38126697</v>
      </c>
      <c r="AI34" s="117">
        <v>2174202</v>
      </c>
      <c r="AJ34" s="117">
        <v>5297887</v>
      </c>
      <c r="AK34" s="117">
        <v>16139095</v>
      </c>
      <c r="AL34" s="117">
        <v>61737881</v>
      </c>
      <c r="AM34" s="42"/>
      <c r="AN34" s="173">
        <v>47476235.199999996</v>
      </c>
      <c r="AO34" s="99">
        <v>36960000</v>
      </c>
      <c r="AP34" s="131">
        <v>33203811</v>
      </c>
      <c r="AQ34" s="59"/>
      <c r="AR34" s="60"/>
      <c r="AS34" s="61"/>
      <c r="AT34" s="42"/>
      <c r="AU34" s="101">
        <v>36960000</v>
      </c>
      <c r="AV34" s="121">
        <f>SUM(AV35:AV73)</f>
        <v>38562599.488483503</v>
      </c>
      <c r="AW34" s="121">
        <f t="shared" ref="AW34:AY34" si="1">SUM(AW35:AW73)</f>
        <v>0</v>
      </c>
      <c r="AX34" s="121">
        <f t="shared" si="1"/>
        <v>38562600</v>
      </c>
      <c r="AY34" s="121">
        <f t="shared" si="1"/>
        <v>24060000</v>
      </c>
    </row>
    <row r="35" spans="1:52">
      <c r="A35" s="106"/>
      <c r="B35" s="107"/>
      <c r="C35" s="107"/>
      <c r="D35" s="427"/>
      <c r="E35" s="431"/>
      <c r="F35" s="441" t="s">
        <v>69</v>
      </c>
      <c r="G35" s="442"/>
      <c r="H35" s="442"/>
      <c r="I35" s="442"/>
      <c r="J35" s="442"/>
      <c r="K35" s="442"/>
      <c r="L35" s="175"/>
      <c r="M35" s="427"/>
      <c r="N35" s="427"/>
      <c r="O35" s="71">
        <v>4150000</v>
      </c>
      <c r="P35" s="176">
        <v>0.5</v>
      </c>
      <c r="Q35" s="166">
        <v>6313930</v>
      </c>
      <c r="R35" s="167">
        <v>2231310</v>
      </c>
      <c r="S35" s="168">
        <v>8545240</v>
      </c>
      <c r="T35" s="48">
        <v>4300000</v>
      </c>
      <c r="U35" s="42"/>
      <c r="V35" s="49">
        <v>8600000</v>
      </c>
      <c r="W35" s="123">
        <v>7617700</v>
      </c>
      <c r="X35" s="177">
        <v>0.5</v>
      </c>
      <c r="Y35" s="56">
        <v>3808850</v>
      </c>
      <c r="Z35" s="123">
        <v>1527540</v>
      </c>
      <c r="AA35" s="53" t="s">
        <v>70</v>
      </c>
      <c r="AB35" s="56">
        <v>763770</v>
      </c>
      <c r="AC35" s="109">
        <v>4572620</v>
      </c>
      <c r="AD35" s="57">
        <v>4600000</v>
      </c>
      <c r="AE35" s="42"/>
      <c r="AF35" s="42"/>
      <c r="AG35" s="42"/>
      <c r="AH35" s="56">
        <v>7637700</v>
      </c>
      <c r="AI35" s="56">
        <v>763770</v>
      </c>
      <c r="AJ35" s="56">
        <v>763770</v>
      </c>
      <c r="AK35" s="56"/>
      <c r="AL35" s="126">
        <v>9165240</v>
      </c>
      <c r="AM35" s="165">
        <v>0.5</v>
      </c>
      <c r="AN35" s="49">
        <v>4582620</v>
      </c>
      <c r="AO35" s="57">
        <v>4780000</v>
      </c>
      <c r="AP35" s="124">
        <v>7960000</v>
      </c>
      <c r="AQ35" s="59">
        <v>796000</v>
      </c>
      <c r="AR35" s="60">
        <v>796000</v>
      </c>
      <c r="AS35" s="178">
        <f>SUM(AP35:AR35)</f>
        <v>9552000</v>
      </c>
      <c r="AT35" s="165">
        <v>0.5</v>
      </c>
      <c r="AU35" s="62">
        <v>4780000</v>
      </c>
      <c r="AV35" s="64">
        <v>7746751</v>
      </c>
      <c r="AX35" s="179">
        <f>ROUND(AV35,0)</f>
        <v>7746751</v>
      </c>
      <c r="AY35" s="64">
        <v>7740000</v>
      </c>
    </row>
    <row r="36" spans="1:52">
      <c r="A36" s="106"/>
      <c r="B36" s="107"/>
      <c r="C36" s="107"/>
      <c r="D36" s="427"/>
      <c r="E36" s="431"/>
      <c r="F36" s="441" t="s">
        <v>71</v>
      </c>
      <c r="G36" s="442"/>
      <c r="H36" s="442"/>
      <c r="I36" s="442"/>
      <c r="J36" s="442"/>
      <c r="K36" s="442"/>
      <c r="L36" s="175"/>
      <c r="M36" s="427"/>
      <c r="N36" s="427"/>
      <c r="O36" s="71">
        <v>1800000</v>
      </c>
      <c r="P36" s="176">
        <v>0.5</v>
      </c>
      <c r="Q36" s="166">
        <v>2770000</v>
      </c>
      <c r="R36" s="167">
        <v>900000</v>
      </c>
      <c r="S36" s="168">
        <v>3670000</v>
      </c>
      <c r="T36" s="48">
        <v>2220000</v>
      </c>
      <c r="U36" s="42"/>
      <c r="V36" s="49">
        <v>4440000</v>
      </c>
      <c r="W36" s="123">
        <v>3700000</v>
      </c>
      <c r="X36" s="177">
        <v>0.5</v>
      </c>
      <c r="Y36" s="56">
        <v>1850000</v>
      </c>
      <c r="Z36" s="123">
        <v>740000</v>
      </c>
      <c r="AA36" s="53" t="s">
        <v>70</v>
      </c>
      <c r="AB36" s="56">
        <v>370000</v>
      </c>
      <c r="AC36" s="109">
        <v>2220000</v>
      </c>
      <c r="AD36" s="57">
        <v>2220000</v>
      </c>
      <c r="AE36" s="42"/>
      <c r="AF36" s="42"/>
      <c r="AG36" s="42"/>
      <c r="AH36" s="56">
        <v>3700000</v>
      </c>
      <c r="AI36" s="56">
        <v>370000</v>
      </c>
      <c r="AJ36" s="56">
        <v>370000</v>
      </c>
      <c r="AK36" s="56"/>
      <c r="AL36" s="126">
        <v>4440000</v>
      </c>
      <c r="AM36" s="165">
        <v>0.5</v>
      </c>
      <c r="AN36" s="49">
        <v>2220000</v>
      </c>
      <c r="AO36" s="57">
        <v>2520000</v>
      </c>
      <c r="AP36" s="124">
        <v>6084670</v>
      </c>
      <c r="AQ36" s="59">
        <v>663040</v>
      </c>
      <c r="AR36" s="60">
        <v>663040</v>
      </c>
      <c r="AS36" s="178">
        <f t="shared" ref="AS36:AS53" si="2">SUM(AP36:AR36)</f>
        <v>7410750</v>
      </c>
      <c r="AT36" s="165">
        <v>0.5</v>
      </c>
      <c r="AU36" s="62">
        <v>2520000</v>
      </c>
      <c r="AV36" s="64">
        <v>3000000</v>
      </c>
      <c r="AX36" s="179">
        <f t="shared" ref="AX36:AX75" si="3">ROUND(AV36,0)</f>
        <v>3000000</v>
      </c>
      <c r="AY36" s="64">
        <v>3000000</v>
      </c>
      <c r="AZ36" s="179"/>
    </row>
    <row r="37" spans="1:52" hidden="1">
      <c r="A37" s="106"/>
      <c r="B37" s="107"/>
      <c r="C37" s="107"/>
      <c r="D37" s="427"/>
      <c r="E37" s="431"/>
      <c r="F37" s="441" t="s">
        <v>72</v>
      </c>
      <c r="G37" s="442"/>
      <c r="H37" s="442"/>
      <c r="I37" s="442"/>
      <c r="J37" s="442"/>
      <c r="K37" s="442"/>
      <c r="L37" s="175"/>
      <c r="M37" s="427"/>
      <c r="N37" s="427"/>
      <c r="O37" s="71">
        <v>0</v>
      </c>
      <c r="P37" s="180">
        <v>0.5</v>
      </c>
      <c r="Q37" s="166">
        <v>600000</v>
      </c>
      <c r="R37" s="167">
        <v>0</v>
      </c>
      <c r="S37" s="168">
        <v>600000</v>
      </c>
      <c r="T37" s="48">
        <v>0</v>
      </c>
      <c r="U37" s="42"/>
      <c r="V37" s="49">
        <v>0</v>
      </c>
      <c r="W37" s="123"/>
      <c r="X37" s="181">
        <v>0.5</v>
      </c>
      <c r="Y37" s="56">
        <v>0</v>
      </c>
      <c r="Z37" s="123">
        <v>0</v>
      </c>
      <c r="AA37" s="53"/>
      <c r="AB37" s="56">
        <v>0</v>
      </c>
      <c r="AC37" s="109">
        <v>0</v>
      </c>
      <c r="AD37" s="57">
        <v>0</v>
      </c>
      <c r="AE37" s="42"/>
      <c r="AF37" s="42"/>
      <c r="AG37" s="42"/>
      <c r="AH37" s="56"/>
      <c r="AI37" s="56"/>
      <c r="AJ37" s="56"/>
      <c r="AK37" s="56"/>
      <c r="AL37" s="126">
        <v>0</v>
      </c>
      <c r="AM37" s="165">
        <v>0</v>
      </c>
      <c r="AN37" s="49">
        <v>0</v>
      </c>
      <c r="AO37" s="57">
        <v>0</v>
      </c>
      <c r="AP37" s="58"/>
      <c r="AQ37" s="59"/>
      <c r="AR37" s="60"/>
      <c r="AS37" s="178">
        <f t="shared" si="2"/>
        <v>0</v>
      </c>
      <c r="AT37" s="165">
        <v>0</v>
      </c>
      <c r="AU37" s="62">
        <v>0</v>
      </c>
      <c r="AV37" s="64">
        <f t="shared" ref="AV37:AV53" si="4">AS37*AT37</f>
        <v>0</v>
      </c>
      <c r="AX37" s="179">
        <f t="shared" si="3"/>
        <v>0</v>
      </c>
      <c r="AY37" s="64"/>
    </row>
    <row r="38" spans="1:52">
      <c r="A38" s="106"/>
      <c r="B38" s="107"/>
      <c r="C38" s="107"/>
      <c r="D38" s="427"/>
      <c r="E38" s="431"/>
      <c r="F38" s="441" t="s">
        <v>73</v>
      </c>
      <c r="G38" s="442"/>
      <c r="H38" s="442"/>
      <c r="I38" s="442"/>
      <c r="J38" s="442"/>
      <c r="K38" s="442"/>
      <c r="L38" s="175"/>
      <c r="M38" s="427"/>
      <c r="N38" s="427"/>
      <c r="O38" s="71">
        <v>850000</v>
      </c>
      <c r="P38" s="165">
        <v>0.5</v>
      </c>
      <c r="Q38" s="166">
        <v>1210686</v>
      </c>
      <c r="R38" s="167">
        <v>377490</v>
      </c>
      <c r="S38" s="168">
        <v>1588176</v>
      </c>
      <c r="T38" s="48">
        <v>850000</v>
      </c>
      <c r="U38" s="42"/>
      <c r="V38" s="49">
        <v>1700000</v>
      </c>
      <c r="W38" s="123">
        <v>1270828</v>
      </c>
      <c r="X38" s="181">
        <v>0.5</v>
      </c>
      <c r="Y38" s="56">
        <v>635414</v>
      </c>
      <c r="Z38" s="123">
        <v>258980</v>
      </c>
      <c r="AA38" s="53" t="s">
        <v>70</v>
      </c>
      <c r="AB38" s="56">
        <v>129490</v>
      </c>
      <c r="AC38" s="109">
        <v>764904</v>
      </c>
      <c r="AD38" s="57">
        <v>765000</v>
      </c>
      <c r="AE38" s="42"/>
      <c r="AF38" s="42"/>
      <c r="AG38" s="42"/>
      <c r="AH38" s="56">
        <v>1297204</v>
      </c>
      <c r="AI38" s="56">
        <v>78690</v>
      </c>
      <c r="AJ38" s="56">
        <v>217532</v>
      </c>
      <c r="AK38" s="56"/>
      <c r="AL38" s="126">
        <v>1593426</v>
      </c>
      <c r="AM38" s="165">
        <v>0.5</v>
      </c>
      <c r="AN38" s="49">
        <v>796713</v>
      </c>
      <c r="AO38" s="57">
        <v>800000</v>
      </c>
      <c r="AP38" s="124">
        <v>1684299</v>
      </c>
      <c r="AQ38" s="59">
        <v>187427</v>
      </c>
      <c r="AR38" s="60">
        <v>187427</v>
      </c>
      <c r="AS38" s="178">
        <f t="shared" si="2"/>
        <v>2059153</v>
      </c>
      <c r="AT38" s="165">
        <v>0.5</v>
      </c>
      <c r="AU38" s="62">
        <v>800000</v>
      </c>
      <c r="AV38" s="64">
        <f>AS38*AV35/(AV35+AV79)</f>
        <v>1273821.188483505</v>
      </c>
      <c r="AX38" s="179">
        <f t="shared" si="3"/>
        <v>1273821</v>
      </c>
      <c r="AY38" s="64">
        <v>1270000</v>
      </c>
    </row>
    <row r="39" spans="1:52">
      <c r="A39" s="106"/>
      <c r="B39" s="107"/>
      <c r="C39" s="107"/>
      <c r="D39" s="427"/>
      <c r="E39" s="431"/>
      <c r="F39" s="441" t="s">
        <v>74</v>
      </c>
      <c r="G39" s="442"/>
      <c r="H39" s="442"/>
      <c r="I39" s="442"/>
      <c r="J39" s="442"/>
      <c r="K39" s="442"/>
      <c r="L39" s="175"/>
      <c r="M39" s="427"/>
      <c r="N39" s="427"/>
      <c r="O39" s="71">
        <v>75000</v>
      </c>
      <c r="P39" s="180">
        <v>0.5</v>
      </c>
      <c r="Q39" s="166">
        <v>63263</v>
      </c>
      <c r="R39" s="167">
        <v>12720</v>
      </c>
      <c r="S39" s="168">
        <v>75983</v>
      </c>
      <c r="T39" s="48">
        <v>40000</v>
      </c>
      <c r="U39" s="42"/>
      <c r="V39" s="49">
        <v>80000</v>
      </c>
      <c r="W39" s="123">
        <v>63509</v>
      </c>
      <c r="X39" s="181">
        <v>0.5</v>
      </c>
      <c r="Y39" s="56">
        <v>31754.5</v>
      </c>
      <c r="Z39" s="123">
        <v>20624</v>
      </c>
      <c r="AA39" s="53"/>
      <c r="AB39" s="56">
        <v>10312</v>
      </c>
      <c r="AC39" s="109">
        <v>42066.5</v>
      </c>
      <c r="AD39" s="57">
        <v>42000</v>
      </c>
      <c r="AE39" s="42"/>
      <c r="AF39" s="42"/>
      <c r="AG39" s="42"/>
      <c r="AH39" s="56">
        <v>57832</v>
      </c>
      <c r="AI39" s="56">
        <v>5184</v>
      </c>
      <c r="AJ39" s="56">
        <v>11134</v>
      </c>
      <c r="AK39" s="56"/>
      <c r="AL39" s="126">
        <v>74150</v>
      </c>
      <c r="AM39" s="165">
        <v>0.5</v>
      </c>
      <c r="AN39" s="49">
        <v>37075</v>
      </c>
      <c r="AO39" s="57">
        <v>40000</v>
      </c>
      <c r="AP39" s="124">
        <v>59510</v>
      </c>
      <c r="AQ39" s="59">
        <v>5184</v>
      </c>
      <c r="AR39" s="60">
        <v>5184</v>
      </c>
      <c r="AS39" s="178">
        <f t="shared" si="2"/>
        <v>69878</v>
      </c>
      <c r="AT39" s="165">
        <v>0.5</v>
      </c>
      <c r="AU39" s="62">
        <v>40000</v>
      </c>
      <c r="AV39" s="64">
        <f t="shared" si="4"/>
        <v>34939</v>
      </c>
      <c r="AX39" s="179">
        <f t="shared" si="3"/>
        <v>34939</v>
      </c>
      <c r="AY39" s="64">
        <v>40000</v>
      </c>
    </row>
    <row r="40" spans="1:52">
      <c r="A40" s="106"/>
      <c r="B40" s="107"/>
      <c r="C40" s="107"/>
      <c r="D40" s="427"/>
      <c r="E40" s="431"/>
      <c r="F40" s="441" t="s">
        <v>75</v>
      </c>
      <c r="G40" s="442"/>
      <c r="H40" s="442"/>
      <c r="I40" s="442"/>
      <c r="J40" s="442"/>
      <c r="K40" s="442"/>
      <c r="L40" s="175"/>
      <c r="M40" s="427"/>
      <c r="N40" s="136" t="s">
        <v>76</v>
      </c>
      <c r="O40" s="71">
        <v>700000</v>
      </c>
      <c r="P40" s="165">
        <v>1</v>
      </c>
      <c r="Q40" s="166">
        <v>585000</v>
      </c>
      <c r="R40" s="167">
        <v>0</v>
      </c>
      <c r="S40" s="168">
        <v>585000</v>
      </c>
      <c r="T40" s="48">
        <v>1000000</v>
      </c>
      <c r="U40" s="42"/>
      <c r="V40" s="49">
        <v>1000000</v>
      </c>
      <c r="W40" s="123">
        <v>240000</v>
      </c>
      <c r="X40" s="181">
        <v>1</v>
      </c>
      <c r="Y40" s="56">
        <v>240000</v>
      </c>
      <c r="Z40" s="123">
        <v>0</v>
      </c>
      <c r="AA40" s="53"/>
      <c r="AB40" s="56">
        <v>0</v>
      </c>
      <c r="AC40" s="109">
        <v>240000</v>
      </c>
      <c r="AD40" s="57">
        <v>500000</v>
      </c>
      <c r="AE40" s="42"/>
      <c r="AF40" s="42"/>
      <c r="AG40" s="42"/>
      <c r="AH40" s="56">
        <v>502000</v>
      </c>
      <c r="AI40" s="56">
        <v>52000</v>
      </c>
      <c r="AJ40" s="56">
        <v>466000</v>
      </c>
      <c r="AK40" s="56">
        <v>0</v>
      </c>
      <c r="AL40" s="126">
        <v>1020000</v>
      </c>
      <c r="AM40" s="182">
        <v>1</v>
      </c>
      <c r="AN40" s="49">
        <v>1020000</v>
      </c>
      <c r="AO40" s="57">
        <v>3000000</v>
      </c>
      <c r="AP40" s="124">
        <v>2029114</v>
      </c>
      <c r="AQ40" s="59">
        <v>0</v>
      </c>
      <c r="AR40" s="60">
        <v>0</v>
      </c>
      <c r="AS40" s="178">
        <f t="shared" si="2"/>
        <v>2029114</v>
      </c>
      <c r="AT40" s="182">
        <v>1</v>
      </c>
      <c r="AU40" s="62">
        <v>3000000</v>
      </c>
      <c r="AV40" s="64">
        <f t="shared" si="4"/>
        <v>2029114</v>
      </c>
      <c r="AX40" s="179">
        <f t="shared" si="3"/>
        <v>2029114</v>
      </c>
      <c r="AY40" s="64">
        <v>2050000</v>
      </c>
    </row>
    <row r="41" spans="1:52">
      <c r="A41" s="106"/>
      <c r="B41" s="107"/>
      <c r="C41" s="107"/>
      <c r="D41" s="427"/>
      <c r="E41" s="431"/>
      <c r="F41" s="441" t="s">
        <v>77</v>
      </c>
      <c r="G41" s="442"/>
      <c r="H41" s="442"/>
      <c r="I41" s="442"/>
      <c r="J41" s="442"/>
      <c r="K41" s="442"/>
      <c r="L41" s="175"/>
      <c r="M41" s="427"/>
      <c r="N41" s="427"/>
      <c r="O41" s="71">
        <v>715000</v>
      </c>
      <c r="P41" s="165">
        <v>1</v>
      </c>
      <c r="Q41" s="166">
        <v>59000</v>
      </c>
      <c r="R41" s="167">
        <v>100000</v>
      </c>
      <c r="S41" s="168">
        <v>159000</v>
      </c>
      <c r="T41" s="48">
        <v>300000</v>
      </c>
      <c r="U41" s="42"/>
      <c r="V41" s="49">
        <v>300000</v>
      </c>
      <c r="W41" s="123">
        <v>182930</v>
      </c>
      <c r="X41" s="181">
        <v>1</v>
      </c>
      <c r="Y41" s="56">
        <v>182930</v>
      </c>
      <c r="Z41" s="123">
        <v>0</v>
      </c>
      <c r="AA41" s="53"/>
      <c r="AB41" s="56">
        <v>0</v>
      </c>
      <c r="AC41" s="109">
        <v>182930</v>
      </c>
      <c r="AD41" s="57">
        <v>200000</v>
      </c>
      <c r="AE41" s="42"/>
      <c r="AF41" s="42"/>
      <c r="AG41" s="42"/>
      <c r="AH41" s="56">
        <v>139730</v>
      </c>
      <c r="AI41" s="56">
        <v>0</v>
      </c>
      <c r="AJ41" s="56">
        <v>0</v>
      </c>
      <c r="AK41" s="56"/>
      <c r="AL41" s="126">
        <v>139730</v>
      </c>
      <c r="AM41" s="182">
        <v>1</v>
      </c>
      <c r="AN41" s="49">
        <v>139730</v>
      </c>
      <c r="AO41" s="57">
        <v>150000</v>
      </c>
      <c r="AP41" s="124">
        <v>118130</v>
      </c>
      <c r="AQ41" s="59">
        <v>0</v>
      </c>
      <c r="AR41" s="60">
        <v>0</v>
      </c>
      <c r="AS41" s="178">
        <f t="shared" si="2"/>
        <v>118130</v>
      </c>
      <c r="AT41" s="182">
        <v>1</v>
      </c>
      <c r="AU41" s="62">
        <v>150000</v>
      </c>
      <c r="AV41" s="64">
        <f t="shared" si="4"/>
        <v>118130</v>
      </c>
      <c r="AX41" s="179">
        <f t="shared" si="3"/>
        <v>118130</v>
      </c>
      <c r="AY41" s="64">
        <v>120000</v>
      </c>
    </row>
    <row r="42" spans="1:52">
      <c r="A42" s="106"/>
      <c r="B42" s="107"/>
      <c r="C42" s="107"/>
      <c r="D42" s="427"/>
      <c r="E42" s="431"/>
      <c r="F42" s="441" t="s">
        <v>78</v>
      </c>
      <c r="G42" s="442"/>
      <c r="H42" s="442"/>
      <c r="I42" s="442"/>
      <c r="J42" s="442"/>
      <c r="K42" s="442"/>
      <c r="L42" s="175"/>
      <c r="M42" s="427"/>
      <c r="N42" s="427"/>
      <c r="O42" s="71">
        <v>375000</v>
      </c>
      <c r="P42" s="165">
        <v>0.75</v>
      </c>
      <c r="Q42" s="166">
        <v>900362</v>
      </c>
      <c r="R42" s="167">
        <v>0</v>
      </c>
      <c r="S42" s="168">
        <v>900362</v>
      </c>
      <c r="T42" s="48">
        <v>900000</v>
      </c>
      <c r="U42" s="42"/>
      <c r="V42" s="49">
        <v>1200000</v>
      </c>
      <c r="W42" s="123">
        <v>238548</v>
      </c>
      <c r="X42" s="181">
        <v>0.75</v>
      </c>
      <c r="Y42" s="56">
        <v>178911</v>
      </c>
      <c r="Z42" s="123">
        <v>32810</v>
      </c>
      <c r="AA42" s="53" t="s">
        <v>79</v>
      </c>
      <c r="AB42" s="56">
        <v>24607.5</v>
      </c>
      <c r="AC42" s="109">
        <v>203518.5</v>
      </c>
      <c r="AD42" s="57">
        <v>300000</v>
      </c>
      <c r="AE42" s="42"/>
      <c r="AF42" s="42"/>
      <c r="AG42" s="42"/>
      <c r="AH42" s="56">
        <v>354650</v>
      </c>
      <c r="AI42" s="56">
        <v>0</v>
      </c>
      <c r="AJ42" s="56">
        <v>45688</v>
      </c>
      <c r="AK42" s="56"/>
      <c r="AL42" s="126">
        <v>400338</v>
      </c>
      <c r="AM42" s="182">
        <v>0.75</v>
      </c>
      <c r="AN42" s="49">
        <v>300253.5</v>
      </c>
      <c r="AO42" s="57">
        <v>300000</v>
      </c>
      <c r="AP42" s="124">
        <v>248558</v>
      </c>
      <c r="AQ42" s="59">
        <v>27000</v>
      </c>
      <c r="AR42" s="60">
        <v>25000</v>
      </c>
      <c r="AS42" s="178">
        <f t="shared" si="2"/>
        <v>300558</v>
      </c>
      <c r="AT42" s="182">
        <v>0.8</v>
      </c>
      <c r="AU42" s="62">
        <v>300000</v>
      </c>
      <c r="AV42" s="64">
        <f t="shared" si="4"/>
        <v>240446.40000000002</v>
      </c>
      <c r="AX42" s="179">
        <f t="shared" si="3"/>
        <v>240446</v>
      </c>
      <c r="AY42" s="64">
        <v>250000</v>
      </c>
    </row>
    <row r="43" spans="1:52">
      <c r="A43" s="106"/>
      <c r="B43" s="107"/>
      <c r="C43" s="107"/>
      <c r="D43" s="427"/>
      <c r="E43" s="431"/>
      <c r="F43" s="441" t="s">
        <v>80</v>
      </c>
      <c r="G43" s="442"/>
      <c r="H43" s="442"/>
      <c r="I43" s="442"/>
      <c r="J43" s="442"/>
      <c r="K43" s="442"/>
      <c r="L43" s="175"/>
      <c r="M43" s="427"/>
      <c r="N43" s="427"/>
      <c r="O43" s="71">
        <v>177500</v>
      </c>
      <c r="P43" s="165">
        <v>0.71</v>
      </c>
      <c r="Q43" s="166">
        <v>181133</v>
      </c>
      <c r="R43" s="167">
        <v>104100</v>
      </c>
      <c r="S43" s="168">
        <v>285233</v>
      </c>
      <c r="T43" s="48">
        <v>213000</v>
      </c>
      <c r="U43" s="42"/>
      <c r="V43" s="49">
        <v>300000</v>
      </c>
      <c r="W43" s="123">
        <v>173258</v>
      </c>
      <c r="X43" s="181">
        <v>0.71</v>
      </c>
      <c r="Y43" s="56">
        <v>123013.18</v>
      </c>
      <c r="Z43" s="123">
        <v>20000</v>
      </c>
      <c r="AA43" s="53" t="s">
        <v>81</v>
      </c>
      <c r="AB43" s="56">
        <v>14200</v>
      </c>
      <c r="AC43" s="109">
        <v>137213.18</v>
      </c>
      <c r="AD43" s="57">
        <v>140000</v>
      </c>
      <c r="AE43" s="42"/>
      <c r="AF43" s="42"/>
      <c r="AG43" s="42"/>
      <c r="AH43" s="56">
        <v>415651</v>
      </c>
      <c r="AI43" s="56">
        <v>0</v>
      </c>
      <c r="AJ43" s="56">
        <v>62164</v>
      </c>
      <c r="AK43" s="56"/>
      <c r="AL43" s="126">
        <v>477815</v>
      </c>
      <c r="AM43" s="182">
        <v>0.71</v>
      </c>
      <c r="AN43" s="49">
        <v>339248.64999999997</v>
      </c>
      <c r="AO43" s="57">
        <v>350000</v>
      </c>
      <c r="AP43" s="124">
        <v>356144</v>
      </c>
      <c r="AQ43" s="59"/>
      <c r="AR43" s="60">
        <v>45000</v>
      </c>
      <c r="AS43" s="178">
        <f t="shared" si="2"/>
        <v>401144</v>
      </c>
      <c r="AT43" s="182">
        <v>0.7</v>
      </c>
      <c r="AU43" s="62">
        <v>350000</v>
      </c>
      <c r="AV43" s="64">
        <f t="shared" si="4"/>
        <v>280800.8</v>
      </c>
      <c r="AX43" s="179">
        <f t="shared" si="3"/>
        <v>280801</v>
      </c>
      <c r="AY43" s="64">
        <v>280000</v>
      </c>
    </row>
    <row r="44" spans="1:52">
      <c r="A44" s="106"/>
      <c r="B44" s="107"/>
      <c r="C44" s="107"/>
      <c r="D44" s="427"/>
      <c r="E44" s="431"/>
      <c r="F44" s="441" t="s">
        <v>82</v>
      </c>
      <c r="G44" s="442"/>
      <c r="H44" s="442"/>
      <c r="I44" s="442"/>
      <c r="J44" s="442"/>
      <c r="K44" s="442"/>
      <c r="L44" s="175"/>
      <c r="M44" s="427"/>
      <c r="N44" s="427"/>
      <c r="O44" s="71">
        <v>478500</v>
      </c>
      <c r="P44" s="165">
        <v>0.28999999999999998</v>
      </c>
      <c r="Q44" s="166">
        <v>1131110</v>
      </c>
      <c r="R44" s="167">
        <v>258360</v>
      </c>
      <c r="S44" s="168">
        <v>1389470</v>
      </c>
      <c r="T44" s="48">
        <v>580000</v>
      </c>
      <c r="U44" s="42"/>
      <c r="V44" s="49">
        <v>2000000</v>
      </c>
      <c r="W44" s="123">
        <v>1292001</v>
      </c>
      <c r="X44" s="181">
        <v>0.28999999999999998</v>
      </c>
      <c r="Y44" s="56">
        <v>374680.29</v>
      </c>
      <c r="Z44" s="123">
        <v>130000</v>
      </c>
      <c r="AA44" s="53" t="s">
        <v>83</v>
      </c>
      <c r="AB44" s="56">
        <v>37700</v>
      </c>
      <c r="AC44" s="109">
        <v>412380.29</v>
      </c>
      <c r="AD44" s="57">
        <v>410000</v>
      </c>
      <c r="AE44" s="42"/>
      <c r="AF44" s="42"/>
      <c r="AG44" s="42"/>
      <c r="AH44" s="56">
        <v>1239167</v>
      </c>
      <c r="AI44" s="56">
        <v>88828</v>
      </c>
      <c r="AJ44" s="56">
        <v>730359</v>
      </c>
      <c r="AK44" s="56"/>
      <c r="AL44" s="126">
        <v>2058354</v>
      </c>
      <c r="AM44" s="182">
        <v>0.28999999999999998</v>
      </c>
      <c r="AN44" s="49">
        <v>596922.65999999992</v>
      </c>
      <c r="AO44" s="57">
        <v>600000</v>
      </c>
      <c r="AP44" s="124">
        <v>2896059</v>
      </c>
      <c r="AQ44" s="59">
        <v>91000</v>
      </c>
      <c r="AR44" s="60">
        <v>470000</v>
      </c>
      <c r="AS44" s="178">
        <f t="shared" si="2"/>
        <v>3457059</v>
      </c>
      <c r="AT44" s="182">
        <v>0.5</v>
      </c>
      <c r="AU44" s="62">
        <v>600000</v>
      </c>
      <c r="AV44" s="64">
        <f t="shared" si="4"/>
        <v>1728529.5</v>
      </c>
      <c r="AX44" s="179">
        <f t="shared" si="3"/>
        <v>1728530</v>
      </c>
      <c r="AY44" s="64">
        <v>1000000</v>
      </c>
    </row>
    <row r="45" spans="1:52">
      <c r="A45" s="106"/>
      <c r="B45" s="107"/>
      <c r="C45" s="107"/>
      <c r="D45" s="427"/>
      <c r="E45" s="431"/>
      <c r="F45" s="441" t="s">
        <v>84</v>
      </c>
      <c r="G45" s="442"/>
      <c r="H45" s="442"/>
      <c r="I45" s="442"/>
      <c r="J45" s="442"/>
      <c r="K45" s="442"/>
      <c r="L45" s="175"/>
      <c r="M45" s="427"/>
      <c r="N45" s="427"/>
      <c r="O45" s="71">
        <v>390000</v>
      </c>
      <c r="P45" s="165">
        <v>0.6</v>
      </c>
      <c r="Q45" s="166">
        <v>644390</v>
      </c>
      <c r="R45" s="167">
        <v>280176</v>
      </c>
      <c r="S45" s="168">
        <v>924566</v>
      </c>
      <c r="T45" s="48">
        <v>570000</v>
      </c>
      <c r="U45" s="42"/>
      <c r="V45" s="49">
        <v>950000</v>
      </c>
      <c r="W45" s="123">
        <v>623605</v>
      </c>
      <c r="X45" s="181">
        <v>0.6</v>
      </c>
      <c r="Y45" s="56">
        <v>374163</v>
      </c>
      <c r="Z45" s="123">
        <v>116000</v>
      </c>
      <c r="AA45" s="53" t="s">
        <v>70</v>
      </c>
      <c r="AB45" s="56">
        <v>69600</v>
      </c>
      <c r="AC45" s="109">
        <v>443763</v>
      </c>
      <c r="AD45" s="57">
        <v>440000</v>
      </c>
      <c r="AE45" s="42"/>
      <c r="AF45" s="42"/>
      <c r="AG45" s="42"/>
      <c r="AH45" s="56">
        <v>658870</v>
      </c>
      <c r="AI45" s="56">
        <v>41525</v>
      </c>
      <c r="AJ45" s="56">
        <v>213591</v>
      </c>
      <c r="AK45" s="56"/>
      <c r="AL45" s="126">
        <v>913986</v>
      </c>
      <c r="AM45" s="182">
        <v>0.6</v>
      </c>
      <c r="AN45" s="49">
        <v>548391.6</v>
      </c>
      <c r="AO45" s="57">
        <v>550000</v>
      </c>
      <c r="AP45" s="124">
        <v>528809</v>
      </c>
      <c r="AQ45" s="59">
        <v>75000</v>
      </c>
      <c r="AR45" s="60">
        <v>90000</v>
      </c>
      <c r="AS45" s="178">
        <f t="shared" si="2"/>
        <v>693809</v>
      </c>
      <c r="AT45" s="182">
        <v>0.6</v>
      </c>
      <c r="AU45" s="62">
        <v>550000</v>
      </c>
      <c r="AV45" s="64">
        <f t="shared" si="4"/>
        <v>416285.39999999997</v>
      </c>
      <c r="AX45" s="179">
        <f t="shared" si="3"/>
        <v>416285</v>
      </c>
      <c r="AY45" s="64">
        <v>410000</v>
      </c>
    </row>
    <row r="46" spans="1:52">
      <c r="A46" s="106"/>
      <c r="B46" s="107"/>
      <c r="C46" s="107"/>
      <c r="D46" s="427"/>
      <c r="E46" s="431"/>
      <c r="F46" s="441" t="s">
        <v>85</v>
      </c>
      <c r="G46" s="442"/>
      <c r="H46" s="442"/>
      <c r="I46" s="442"/>
      <c r="J46" s="442"/>
      <c r="K46" s="442"/>
      <c r="L46" s="175"/>
      <c r="M46" s="427"/>
      <c r="N46" s="427"/>
      <c r="O46" s="71">
        <v>1145500</v>
      </c>
      <c r="P46" s="182">
        <v>0.79</v>
      </c>
      <c r="Q46" s="166">
        <v>1450344</v>
      </c>
      <c r="R46" s="167">
        <v>804384</v>
      </c>
      <c r="S46" s="168">
        <v>2254728</v>
      </c>
      <c r="T46" s="48">
        <v>1975000</v>
      </c>
      <c r="U46" s="42"/>
      <c r="V46" s="49">
        <v>2500000</v>
      </c>
      <c r="W46" s="123">
        <v>631513</v>
      </c>
      <c r="X46" s="183">
        <v>0.79</v>
      </c>
      <c r="Y46" s="56">
        <v>498895.27</v>
      </c>
      <c r="Z46" s="123">
        <v>95000</v>
      </c>
      <c r="AA46" s="53" t="s">
        <v>70</v>
      </c>
      <c r="AB46" s="56">
        <v>75050</v>
      </c>
      <c r="AC46" s="109">
        <v>573945.27</v>
      </c>
      <c r="AD46" s="57">
        <v>700000</v>
      </c>
      <c r="AE46" s="42"/>
      <c r="AF46" s="42"/>
      <c r="AG46" s="42"/>
      <c r="AH46" s="56">
        <v>850901</v>
      </c>
      <c r="AI46" s="56">
        <v>50446</v>
      </c>
      <c r="AJ46" s="56">
        <v>288689</v>
      </c>
      <c r="AK46" s="56"/>
      <c r="AL46" s="126">
        <v>1190036</v>
      </c>
      <c r="AM46" s="182">
        <v>0.79</v>
      </c>
      <c r="AN46" s="49">
        <v>940128.44000000006</v>
      </c>
      <c r="AO46" s="57">
        <v>940000</v>
      </c>
      <c r="AP46" s="124">
        <v>602671</v>
      </c>
      <c r="AQ46" s="59">
        <v>66000</v>
      </c>
      <c r="AR46" s="60">
        <v>240000</v>
      </c>
      <c r="AS46" s="178">
        <f t="shared" si="2"/>
        <v>908671</v>
      </c>
      <c r="AT46" s="182">
        <v>0.8</v>
      </c>
      <c r="AU46" s="62">
        <v>940000</v>
      </c>
      <c r="AV46" s="64">
        <f t="shared" si="4"/>
        <v>726936.8</v>
      </c>
      <c r="AX46" s="179">
        <f t="shared" si="3"/>
        <v>726937</v>
      </c>
      <c r="AY46" s="64">
        <v>560000</v>
      </c>
    </row>
    <row r="47" spans="1:52">
      <c r="A47" s="106"/>
      <c r="B47" s="107"/>
      <c r="C47" s="107"/>
      <c r="D47" s="427"/>
      <c r="E47" s="431"/>
      <c r="F47" s="439" t="s">
        <v>86</v>
      </c>
      <c r="G47" s="440"/>
      <c r="H47" s="440"/>
      <c r="I47" s="440"/>
      <c r="J47" s="440"/>
      <c r="K47" s="440"/>
      <c r="L47" s="175"/>
      <c r="M47" s="427"/>
      <c r="N47" s="427"/>
      <c r="O47" s="71">
        <v>140000</v>
      </c>
      <c r="P47" s="182">
        <v>0.5</v>
      </c>
      <c r="Q47" s="166">
        <v>198701</v>
      </c>
      <c r="R47" s="167">
        <v>61218</v>
      </c>
      <c r="S47" s="168">
        <v>259919</v>
      </c>
      <c r="T47" s="48">
        <v>140000</v>
      </c>
      <c r="U47" s="42"/>
      <c r="V47" s="49">
        <v>280000</v>
      </c>
      <c r="W47" s="123">
        <v>241012</v>
      </c>
      <c r="X47" s="183">
        <v>0.5</v>
      </c>
      <c r="Y47" s="56">
        <v>120506</v>
      </c>
      <c r="Z47" s="123">
        <v>54332</v>
      </c>
      <c r="AA47" s="53" t="s">
        <v>70</v>
      </c>
      <c r="AB47" s="56">
        <v>27166</v>
      </c>
      <c r="AC47" s="109">
        <v>147672</v>
      </c>
      <c r="AD47" s="57">
        <v>150000</v>
      </c>
      <c r="AE47" s="42"/>
      <c r="AF47" s="42"/>
      <c r="AG47" s="42"/>
      <c r="AH47" s="56">
        <v>222046</v>
      </c>
      <c r="AI47" s="56">
        <v>28352</v>
      </c>
      <c r="AJ47" s="56">
        <v>37008</v>
      </c>
      <c r="AK47" s="56"/>
      <c r="AL47" s="126">
        <v>287406</v>
      </c>
      <c r="AM47" s="182">
        <v>0.5</v>
      </c>
      <c r="AN47" s="49">
        <v>143703</v>
      </c>
      <c r="AO47" s="57">
        <v>150000</v>
      </c>
      <c r="AP47" s="124">
        <v>199794</v>
      </c>
      <c r="AQ47" s="59">
        <v>25000</v>
      </c>
      <c r="AR47" s="60">
        <v>29000</v>
      </c>
      <c r="AS47" s="178">
        <f t="shared" si="2"/>
        <v>253794</v>
      </c>
      <c r="AT47" s="182">
        <v>0.5</v>
      </c>
      <c r="AU47" s="62">
        <v>150000</v>
      </c>
      <c r="AV47" s="64">
        <f t="shared" si="4"/>
        <v>126897</v>
      </c>
      <c r="AX47" s="179">
        <f t="shared" si="3"/>
        <v>126897</v>
      </c>
      <c r="AY47" s="64">
        <v>130000</v>
      </c>
    </row>
    <row r="48" spans="1:52" hidden="1">
      <c r="A48" s="106"/>
      <c r="B48" s="107"/>
      <c r="C48" s="107"/>
      <c r="D48" s="427"/>
      <c r="E48" s="431"/>
      <c r="F48" s="441" t="s">
        <v>87</v>
      </c>
      <c r="G48" s="442"/>
      <c r="H48" s="442"/>
      <c r="I48" s="442"/>
      <c r="J48" s="442"/>
      <c r="K48" s="442"/>
      <c r="L48" s="175"/>
      <c r="M48" s="427"/>
      <c r="N48" s="427"/>
      <c r="O48" s="71">
        <v>4000</v>
      </c>
      <c r="P48" s="182">
        <v>0.33</v>
      </c>
      <c r="Q48" s="166">
        <v>32820</v>
      </c>
      <c r="R48" s="167">
        <v>0</v>
      </c>
      <c r="S48" s="168">
        <v>32820</v>
      </c>
      <c r="T48" s="48">
        <v>4000</v>
      </c>
      <c r="U48" s="42"/>
      <c r="V48" s="49">
        <v>4000</v>
      </c>
      <c r="W48" s="123">
        <v>0</v>
      </c>
      <c r="X48" s="183">
        <v>0.33</v>
      </c>
      <c r="Y48" s="56">
        <v>0</v>
      </c>
      <c r="Z48" s="123">
        <v>0</v>
      </c>
      <c r="AA48" s="53"/>
      <c r="AB48" s="56">
        <v>0</v>
      </c>
      <c r="AC48" s="109">
        <v>0</v>
      </c>
      <c r="AD48" s="57">
        <v>0</v>
      </c>
      <c r="AE48" s="42"/>
      <c r="AF48" s="42"/>
      <c r="AG48" s="42"/>
      <c r="AH48" s="56"/>
      <c r="AI48" s="56"/>
      <c r="AJ48" s="56"/>
      <c r="AK48" s="56"/>
      <c r="AL48" s="126">
        <v>0</v>
      </c>
      <c r="AM48" s="182">
        <v>0</v>
      </c>
      <c r="AN48" s="49">
        <v>0</v>
      </c>
      <c r="AO48" s="57">
        <v>0</v>
      </c>
      <c r="AP48" s="58"/>
      <c r="AQ48" s="59"/>
      <c r="AR48" s="60"/>
      <c r="AS48" s="178">
        <f t="shared" si="2"/>
        <v>0</v>
      </c>
      <c r="AT48" s="182">
        <v>0</v>
      </c>
      <c r="AU48" s="62">
        <v>0</v>
      </c>
      <c r="AV48" s="64">
        <f t="shared" si="4"/>
        <v>0</v>
      </c>
      <c r="AX48" s="179">
        <f t="shared" si="3"/>
        <v>0</v>
      </c>
      <c r="AY48" s="64"/>
    </row>
    <row r="49" spans="1:51">
      <c r="A49" s="106"/>
      <c r="B49" s="107"/>
      <c r="C49" s="107"/>
      <c r="D49" s="427"/>
      <c r="E49" s="431"/>
      <c r="F49" s="441" t="s">
        <v>88</v>
      </c>
      <c r="G49" s="442"/>
      <c r="H49" s="442"/>
      <c r="I49" s="442"/>
      <c r="J49" s="442"/>
      <c r="K49" s="442"/>
      <c r="L49" s="175"/>
      <c r="M49" s="427"/>
      <c r="N49" s="427"/>
      <c r="O49" s="71">
        <v>90200</v>
      </c>
      <c r="P49" s="182">
        <v>0.11</v>
      </c>
      <c r="Q49" s="166">
        <v>1201946</v>
      </c>
      <c r="R49" s="167">
        <v>152769</v>
      </c>
      <c r="S49" s="168">
        <v>1354715</v>
      </c>
      <c r="T49" s="48">
        <v>165000</v>
      </c>
      <c r="U49" s="42"/>
      <c r="V49" s="49">
        <v>1500000</v>
      </c>
      <c r="W49" s="123">
        <v>772930</v>
      </c>
      <c r="X49" s="183">
        <v>0.11</v>
      </c>
      <c r="Y49" s="56">
        <v>85022.3</v>
      </c>
      <c r="Z49" s="123">
        <v>259920</v>
      </c>
      <c r="AA49" s="53" t="s">
        <v>70</v>
      </c>
      <c r="AB49" s="56">
        <v>28591.200000000001</v>
      </c>
      <c r="AC49" s="109">
        <v>113613.5</v>
      </c>
      <c r="AD49" s="57">
        <v>170000</v>
      </c>
      <c r="AE49" s="42"/>
      <c r="AF49" s="42"/>
      <c r="AG49" s="42"/>
      <c r="AH49" s="56">
        <v>768402</v>
      </c>
      <c r="AI49" s="56">
        <v>53550</v>
      </c>
      <c r="AJ49" s="56">
        <v>55764</v>
      </c>
      <c r="AK49" s="56"/>
      <c r="AL49" s="126">
        <v>877716</v>
      </c>
      <c r="AM49" s="182">
        <v>0.11</v>
      </c>
      <c r="AN49" s="49">
        <v>96548.76</v>
      </c>
      <c r="AO49" s="57">
        <v>100000</v>
      </c>
      <c r="AP49" s="124">
        <v>856098</v>
      </c>
      <c r="AQ49" s="59">
        <v>55000</v>
      </c>
      <c r="AR49" s="60">
        <v>55000</v>
      </c>
      <c r="AS49" s="178">
        <f t="shared" si="2"/>
        <v>966098</v>
      </c>
      <c r="AT49" s="182">
        <v>0.1</v>
      </c>
      <c r="AU49" s="62">
        <v>100000</v>
      </c>
      <c r="AV49" s="64">
        <f t="shared" si="4"/>
        <v>96609.8</v>
      </c>
      <c r="AX49" s="179">
        <f t="shared" si="3"/>
        <v>96610</v>
      </c>
      <c r="AY49" s="64">
        <v>100000</v>
      </c>
    </row>
    <row r="50" spans="1:51">
      <c r="A50" s="106"/>
      <c r="B50" s="107"/>
      <c r="C50" s="107"/>
      <c r="D50" s="427"/>
      <c r="E50" s="431"/>
      <c r="F50" s="441" t="s">
        <v>89</v>
      </c>
      <c r="G50" s="442"/>
      <c r="H50" s="442"/>
      <c r="I50" s="442"/>
      <c r="J50" s="442"/>
      <c r="K50" s="442"/>
      <c r="L50" s="175"/>
      <c r="M50" s="427"/>
      <c r="N50" s="427"/>
      <c r="O50" s="71">
        <v>1525000</v>
      </c>
      <c r="P50" s="182">
        <v>0.5</v>
      </c>
      <c r="Q50" s="166">
        <v>2566879</v>
      </c>
      <c r="R50" s="167">
        <v>861681</v>
      </c>
      <c r="S50" s="168">
        <v>3428560</v>
      </c>
      <c r="T50" s="48">
        <v>1750000</v>
      </c>
      <c r="U50" s="42"/>
      <c r="V50" s="49">
        <v>3500000</v>
      </c>
      <c r="W50" s="123">
        <v>4639860</v>
      </c>
      <c r="X50" s="183">
        <v>0.5</v>
      </c>
      <c r="Y50" s="56">
        <v>2319930</v>
      </c>
      <c r="Z50" s="123">
        <v>588854</v>
      </c>
      <c r="AA50" s="53" t="s">
        <v>70</v>
      </c>
      <c r="AB50" s="56">
        <v>294427</v>
      </c>
      <c r="AC50" s="109">
        <v>2614357</v>
      </c>
      <c r="AD50" s="57">
        <v>2840000</v>
      </c>
      <c r="AE50" s="42"/>
      <c r="AF50" s="42"/>
      <c r="AG50" s="42"/>
      <c r="AH50" s="56">
        <v>4214456</v>
      </c>
      <c r="AI50" s="56">
        <v>334323</v>
      </c>
      <c r="AJ50" s="56">
        <v>536293</v>
      </c>
      <c r="AK50" s="56"/>
      <c r="AL50" s="126">
        <v>5085072</v>
      </c>
      <c r="AM50" s="182">
        <v>0.5</v>
      </c>
      <c r="AN50" s="49">
        <v>2542536</v>
      </c>
      <c r="AO50" s="57">
        <v>2600000</v>
      </c>
      <c r="AP50" s="124">
        <v>3353939</v>
      </c>
      <c r="AQ50" s="59">
        <v>337652</v>
      </c>
      <c r="AR50" s="60">
        <v>337652</v>
      </c>
      <c r="AS50" s="178">
        <f t="shared" si="2"/>
        <v>4029243</v>
      </c>
      <c r="AT50" s="182">
        <v>0.6</v>
      </c>
      <c r="AU50" s="62">
        <v>2600000</v>
      </c>
      <c r="AV50" s="64">
        <f t="shared" si="4"/>
        <v>2417545.7999999998</v>
      </c>
      <c r="AX50" s="179">
        <f t="shared" si="3"/>
        <v>2417546</v>
      </c>
      <c r="AY50" s="64">
        <v>2450000</v>
      </c>
    </row>
    <row r="51" spans="1:51">
      <c r="A51" s="106"/>
      <c r="B51" s="107"/>
      <c r="C51" s="107"/>
      <c r="D51" s="427"/>
      <c r="E51" s="431"/>
      <c r="F51" s="441" t="s">
        <v>90</v>
      </c>
      <c r="G51" s="442"/>
      <c r="H51" s="442"/>
      <c r="I51" s="442"/>
      <c r="J51" s="442"/>
      <c r="K51" s="442"/>
      <c r="L51" s="175"/>
      <c r="M51" s="427"/>
      <c r="N51" s="427"/>
      <c r="O51" s="71"/>
      <c r="P51" s="182"/>
      <c r="Q51" s="166"/>
      <c r="R51" s="167"/>
      <c r="S51" s="168"/>
      <c r="T51" s="48">
        <v>0</v>
      </c>
      <c r="U51" s="42"/>
      <c r="V51" s="49"/>
      <c r="W51" s="123"/>
      <c r="X51" s="183">
        <v>1</v>
      </c>
      <c r="Y51" s="56">
        <v>0</v>
      </c>
      <c r="Z51" s="123">
        <v>1500000</v>
      </c>
      <c r="AA51" s="53"/>
      <c r="AB51" s="56">
        <v>1500000</v>
      </c>
      <c r="AC51" s="184">
        <v>2300000</v>
      </c>
      <c r="AD51" s="62">
        <v>900000</v>
      </c>
      <c r="AE51" s="42"/>
      <c r="AF51" s="42"/>
      <c r="AG51" s="42"/>
      <c r="AH51" s="56">
        <v>2003740</v>
      </c>
      <c r="AI51" s="56">
        <v>0</v>
      </c>
      <c r="AJ51" s="56">
        <v>1400</v>
      </c>
      <c r="AK51" s="56"/>
      <c r="AL51" s="126">
        <v>2005140</v>
      </c>
      <c r="AM51" s="182">
        <v>1</v>
      </c>
      <c r="AN51" s="49">
        <v>2005140</v>
      </c>
      <c r="AO51" s="57">
        <v>1000000</v>
      </c>
      <c r="AP51" s="124">
        <v>1742520</v>
      </c>
      <c r="AQ51" s="59">
        <v>166700</v>
      </c>
      <c r="AR51" s="60">
        <v>660000</v>
      </c>
      <c r="AS51" s="178">
        <f t="shared" si="2"/>
        <v>2569220</v>
      </c>
      <c r="AT51" s="182">
        <v>1</v>
      </c>
      <c r="AU51" s="62">
        <v>1000000</v>
      </c>
      <c r="AV51" s="64">
        <f t="shared" si="4"/>
        <v>2569220</v>
      </c>
      <c r="AX51" s="185">
        <f t="shared" si="3"/>
        <v>2569220</v>
      </c>
      <c r="AY51" s="64">
        <v>1500000</v>
      </c>
    </row>
    <row r="52" spans="1:51" hidden="1">
      <c r="A52" s="106"/>
      <c r="B52" s="107"/>
      <c r="C52" s="107"/>
      <c r="D52" s="427"/>
      <c r="E52" s="431"/>
      <c r="F52" s="441" t="s">
        <v>91</v>
      </c>
      <c r="G52" s="442"/>
      <c r="H52" s="442"/>
      <c r="I52" s="442"/>
      <c r="J52" s="442"/>
      <c r="K52" s="442"/>
      <c r="L52" s="175"/>
      <c r="M52" s="427"/>
      <c r="N52" s="427"/>
      <c r="O52" s="71"/>
      <c r="P52" s="182"/>
      <c r="Q52" s="166"/>
      <c r="R52" s="167"/>
      <c r="S52" s="168"/>
      <c r="T52" s="48">
        <v>0</v>
      </c>
      <c r="U52" s="42"/>
      <c r="V52" s="49"/>
      <c r="W52" s="123"/>
      <c r="X52" s="183">
        <v>0</v>
      </c>
      <c r="Y52" s="56">
        <v>0</v>
      </c>
      <c r="Z52" s="123">
        <v>0</v>
      </c>
      <c r="AA52" s="53"/>
      <c r="AB52" s="56">
        <v>0</v>
      </c>
      <c r="AC52" s="109">
        <v>0</v>
      </c>
      <c r="AD52" s="57">
        <v>0</v>
      </c>
      <c r="AE52" s="42"/>
      <c r="AF52" s="42"/>
      <c r="AG52" s="42"/>
      <c r="AH52" s="56"/>
      <c r="AI52" s="56"/>
      <c r="AJ52" s="56"/>
      <c r="AK52" s="56"/>
      <c r="AL52" s="126">
        <v>0</v>
      </c>
      <c r="AM52" s="182">
        <v>0</v>
      </c>
      <c r="AN52" s="49">
        <v>0</v>
      </c>
      <c r="AO52" s="57">
        <v>0</v>
      </c>
      <c r="AP52" s="58"/>
      <c r="AQ52" s="59"/>
      <c r="AR52" s="60"/>
      <c r="AS52" s="178">
        <f t="shared" si="2"/>
        <v>0</v>
      </c>
      <c r="AT52" s="182">
        <v>0</v>
      </c>
      <c r="AU52" s="62">
        <v>0</v>
      </c>
      <c r="AV52" s="64">
        <f t="shared" si="4"/>
        <v>0</v>
      </c>
      <c r="AX52" s="179">
        <f t="shared" si="3"/>
        <v>0</v>
      </c>
      <c r="AY52" s="64"/>
    </row>
    <row r="53" spans="1:51">
      <c r="A53" s="186"/>
      <c r="B53" s="187"/>
      <c r="C53" s="187"/>
      <c r="D53" s="188"/>
      <c r="E53" s="433"/>
      <c r="F53" s="450" t="s">
        <v>92</v>
      </c>
      <c r="G53" s="451"/>
      <c r="H53" s="451"/>
      <c r="I53" s="451"/>
      <c r="J53" s="451"/>
      <c r="K53" s="451"/>
      <c r="L53" s="190"/>
      <c r="M53" s="188"/>
      <c r="N53" s="188"/>
      <c r="O53" s="191">
        <v>69000</v>
      </c>
      <c r="P53" s="192">
        <v>0.23</v>
      </c>
      <c r="Q53" s="193"/>
      <c r="R53" s="194">
        <v>700000</v>
      </c>
      <c r="S53" s="195">
        <v>700000</v>
      </c>
      <c r="T53" s="196">
        <v>115000</v>
      </c>
      <c r="U53" s="197"/>
      <c r="V53" s="198">
        <v>500000</v>
      </c>
      <c r="W53" s="199">
        <v>0</v>
      </c>
      <c r="X53" s="200">
        <v>0.23</v>
      </c>
      <c r="Y53" s="201">
        <v>0</v>
      </c>
      <c r="Z53" s="199">
        <v>307000</v>
      </c>
      <c r="AA53" s="202" t="s">
        <v>93</v>
      </c>
      <c r="AB53" s="201">
        <v>70610</v>
      </c>
      <c r="AC53" s="203">
        <v>70610</v>
      </c>
      <c r="AD53" s="204">
        <v>70000</v>
      </c>
      <c r="AE53" s="197"/>
      <c r="AF53" s="197"/>
      <c r="AG53" s="197"/>
      <c r="AH53" s="201"/>
      <c r="AI53" s="201">
        <v>307000</v>
      </c>
      <c r="AJ53" s="201">
        <v>0</v>
      </c>
      <c r="AK53" s="201"/>
      <c r="AL53" s="205">
        <v>307000</v>
      </c>
      <c r="AM53" s="192">
        <v>0.23</v>
      </c>
      <c r="AN53" s="198">
        <v>70610</v>
      </c>
      <c r="AO53" s="204">
        <v>70000</v>
      </c>
      <c r="AP53" s="206">
        <v>0</v>
      </c>
      <c r="AQ53" s="207"/>
      <c r="AR53" s="208">
        <v>300000</v>
      </c>
      <c r="AS53" s="209">
        <f t="shared" si="2"/>
        <v>300000</v>
      </c>
      <c r="AT53" s="192">
        <v>0.2</v>
      </c>
      <c r="AU53" s="210">
        <v>70000</v>
      </c>
      <c r="AV53" s="211">
        <f t="shared" si="4"/>
        <v>60000</v>
      </c>
      <c r="AX53" s="179">
        <f t="shared" si="3"/>
        <v>60000</v>
      </c>
      <c r="AY53" s="211">
        <v>60000</v>
      </c>
    </row>
    <row r="54" spans="1:51">
      <c r="A54" s="68"/>
      <c r="B54" s="107"/>
      <c r="C54" s="107"/>
      <c r="D54" s="427"/>
      <c r="E54" s="431"/>
      <c r="F54" s="431"/>
      <c r="G54" s="432"/>
      <c r="H54" s="432"/>
      <c r="I54" s="432"/>
      <c r="J54" s="432"/>
      <c r="K54" s="432"/>
      <c r="L54" s="175"/>
      <c r="M54" s="427"/>
      <c r="N54" s="427"/>
      <c r="O54" s="213"/>
      <c r="P54" s="182"/>
      <c r="Q54" s="214"/>
      <c r="R54" s="168"/>
      <c r="S54" s="168"/>
      <c r="T54" s="215"/>
      <c r="U54" s="42"/>
      <c r="V54" s="49"/>
      <c r="W54" s="123"/>
      <c r="X54" s="183"/>
      <c r="Y54" s="56"/>
      <c r="Z54" s="123"/>
      <c r="AA54" s="53"/>
      <c r="AB54" s="56"/>
      <c r="AC54" s="126"/>
      <c r="AD54" s="56"/>
      <c r="AE54" s="1"/>
      <c r="AF54" s="1"/>
      <c r="AG54" s="1"/>
      <c r="AH54" s="1"/>
      <c r="AI54" s="1"/>
      <c r="AJ54" s="1"/>
      <c r="AK54" s="1"/>
      <c r="AL54" s="216">
        <v>0</v>
      </c>
      <c r="AM54" s="1"/>
      <c r="AN54" s="1"/>
      <c r="AO54" s="12"/>
      <c r="AT54" s="1"/>
      <c r="AU54" s="217"/>
      <c r="AV54" s="218"/>
      <c r="AX54" s="179">
        <f t="shared" si="3"/>
        <v>0</v>
      </c>
    </row>
    <row r="55" spans="1:51">
      <c r="A55" s="68"/>
      <c r="B55" s="107"/>
      <c r="C55" s="107"/>
      <c r="D55" s="427"/>
      <c r="E55" s="431"/>
      <c r="F55" s="431"/>
      <c r="G55" s="432"/>
      <c r="H55" s="432"/>
      <c r="I55" s="432"/>
      <c r="J55" s="432"/>
      <c r="K55" s="432"/>
      <c r="L55" s="175"/>
      <c r="M55" s="427"/>
      <c r="N55" s="427"/>
      <c r="O55" s="213"/>
      <c r="P55" s="182"/>
      <c r="Q55" s="214"/>
      <c r="R55" s="168"/>
      <c r="S55" s="168"/>
      <c r="T55" s="215"/>
      <c r="U55" s="42"/>
      <c r="V55" s="49"/>
      <c r="W55" s="123"/>
      <c r="X55" s="183"/>
      <c r="Y55" s="56"/>
      <c r="Z55" s="123"/>
      <c r="AA55" s="53"/>
      <c r="AB55" s="56"/>
      <c r="AC55" s="126"/>
      <c r="AD55" s="56"/>
      <c r="AE55" s="1"/>
      <c r="AF55" s="1"/>
      <c r="AG55" s="1"/>
      <c r="AH55" s="1"/>
      <c r="AI55" s="1"/>
      <c r="AJ55" s="1"/>
      <c r="AK55" s="1"/>
      <c r="AL55" s="216"/>
      <c r="AM55" s="1"/>
      <c r="AN55" s="1"/>
      <c r="AO55" s="12"/>
      <c r="AT55" s="1"/>
      <c r="AU55" s="217"/>
      <c r="AX55" s="179">
        <f t="shared" si="3"/>
        <v>0</v>
      </c>
    </row>
    <row r="56" spans="1:51">
      <c r="A56" s="68"/>
      <c r="B56" s="107"/>
      <c r="C56" s="107"/>
      <c r="D56" s="427"/>
      <c r="E56" s="431"/>
      <c r="F56" s="431"/>
      <c r="G56" s="432"/>
      <c r="H56" s="432"/>
      <c r="I56" s="432"/>
      <c r="J56" s="432"/>
      <c r="K56" s="432"/>
      <c r="L56" s="175"/>
      <c r="M56" s="427"/>
      <c r="N56" s="427"/>
      <c r="O56" s="213"/>
      <c r="P56" s="182"/>
      <c r="Q56" s="214"/>
      <c r="R56" s="168"/>
      <c r="S56" s="168"/>
      <c r="T56" s="215"/>
      <c r="U56" s="42"/>
      <c r="V56" s="49"/>
      <c r="W56" s="123"/>
      <c r="X56" s="183"/>
      <c r="Y56" s="56"/>
      <c r="Z56" s="123"/>
      <c r="AA56" s="53"/>
      <c r="AB56" s="56"/>
      <c r="AC56" s="126"/>
      <c r="AD56" s="56"/>
      <c r="AE56" s="1"/>
      <c r="AF56" s="1"/>
      <c r="AG56" s="1"/>
      <c r="AH56" s="1"/>
      <c r="AI56" s="1"/>
      <c r="AJ56" s="1"/>
      <c r="AK56" s="1"/>
      <c r="AL56" s="216"/>
      <c r="AM56" s="1"/>
      <c r="AN56" s="1"/>
      <c r="AO56" s="12"/>
      <c r="AT56" s="1"/>
      <c r="AU56" s="217"/>
      <c r="AX56" s="179">
        <f t="shared" si="3"/>
        <v>0</v>
      </c>
    </row>
    <row r="57" spans="1:51">
      <c r="A57" s="68"/>
      <c r="B57" s="107"/>
      <c r="C57" s="107"/>
      <c r="D57" s="427"/>
      <c r="E57" s="431"/>
      <c r="F57" s="431"/>
      <c r="G57" s="432"/>
      <c r="H57" s="432"/>
      <c r="I57" s="432"/>
      <c r="J57" s="432"/>
      <c r="K57" s="432"/>
      <c r="L57" s="175"/>
      <c r="M57" s="427"/>
      <c r="N57" s="427"/>
      <c r="O57" s="213"/>
      <c r="P57" s="182"/>
      <c r="Q57" s="214"/>
      <c r="R57" s="168"/>
      <c r="S57" s="168"/>
      <c r="T57" s="215"/>
      <c r="U57" s="42"/>
      <c r="V57" s="49"/>
      <c r="W57" s="123"/>
      <c r="X57" s="183"/>
      <c r="Y57" s="56"/>
      <c r="Z57" s="123"/>
      <c r="AA57" s="53"/>
      <c r="AB57" s="56"/>
      <c r="AC57" s="126"/>
      <c r="AD57" s="56"/>
      <c r="AE57" s="1"/>
      <c r="AF57" s="1"/>
      <c r="AG57" s="1"/>
      <c r="AH57" s="1"/>
      <c r="AI57" s="1"/>
      <c r="AJ57" s="1"/>
      <c r="AK57" s="1"/>
      <c r="AL57" s="216"/>
      <c r="AM57" s="1"/>
      <c r="AN57" s="1"/>
      <c r="AO57" s="12"/>
      <c r="AT57" s="1"/>
      <c r="AU57" s="217"/>
      <c r="AX57" s="179">
        <f t="shared" si="3"/>
        <v>0</v>
      </c>
    </row>
    <row r="58" spans="1:51">
      <c r="A58" s="68"/>
      <c r="B58" s="107"/>
      <c r="C58" s="107"/>
      <c r="D58" s="427"/>
      <c r="E58" s="431"/>
      <c r="F58" s="431"/>
      <c r="G58" s="432"/>
      <c r="H58" s="432"/>
      <c r="I58" s="432"/>
      <c r="J58" s="432"/>
      <c r="K58" s="432"/>
      <c r="L58" s="175"/>
      <c r="M58" s="427"/>
      <c r="N58" s="427"/>
      <c r="O58" s="213"/>
      <c r="P58" s="182"/>
      <c r="Q58" s="214"/>
      <c r="R58" s="168"/>
      <c r="S58" s="168"/>
      <c r="T58" s="215"/>
      <c r="U58" s="42"/>
      <c r="V58" s="49"/>
      <c r="W58" s="123"/>
      <c r="X58" s="183"/>
      <c r="Y58" s="56"/>
      <c r="Z58" s="123"/>
      <c r="AA58" s="53"/>
      <c r="AB58" s="56"/>
      <c r="AC58" s="126"/>
      <c r="AD58" s="56"/>
      <c r="AE58" s="1"/>
      <c r="AF58" s="1"/>
      <c r="AG58" s="1"/>
      <c r="AH58" s="1"/>
      <c r="AI58" s="1"/>
      <c r="AJ58" s="1"/>
      <c r="AK58" s="1"/>
      <c r="AL58" s="216"/>
      <c r="AM58" s="1"/>
      <c r="AN58" s="1"/>
      <c r="AO58" s="12"/>
      <c r="AT58" s="1"/>
      <c r="AU58" s="217"/>
      <c r="AX58" s="179">
        <f t="shared" si="3"/>
        <v>0</v>
      </c>
    </row>
    <row r="59" spans="1:51">
      <c r="A59" s="68"/>
      <c r="B59" s="107"/>
      <c r="C59" s="107"/>
      <c r="D59" s="427"/>
      <c r="E59" s="431"/>
      <c r="F59" s="431"/>
      <c r="G59" s="432"/>
      <c r="H59" s="432"/>
      <c r="I59" s="432"/>
      <c r="J59" s="432"/>
      <c r="K59" s="432"/>
      <c r="L59" s="175"/>
      <c r="M59" s="427"/>
      <c r="N59" s="427"/>
      <c r="O59" s="213"/>
      <c r="P59" s="182"/>
      <c r="Q59" s="214"/>
      <c r="R59" s="168"/>
      <c r="S59" s="168"/>
      <c r="T59" s="215"/>
      <c r="U59" s="42"/>
      <c r="V59" s="49"/>
      <c r="W59" s="123"/>
      <c r="X59" s="183"/>
      <c r="Y59" s="56"/>
      <c r="Z59" s="123"/>
      <c r="AA59" s="53"/>
      <c r="AB59" s="56"/>
      <c r="AC59" s="126"/>
      <c r="AD59" s="56"/>
      <c r="AE59" s="1"/>
      <c r="AF59" s="1"/>
      <c r="AG59" s="1"/>
      <c r="AH59" s="1"/>
      <c r="AI59" s="1"/>
      <c r="AJ59" s="1"/>
      <c r="AK59" s="1"/>
      <c r="AL59" s="216"/>
      <c r="AM59" s="1"/>
      <c r="AN59" s="1"/>
      <c r="AO59" s="12"/>
      <c r="AT59" s="1"/>
      <c r="AU59" s="217"/>
      <c r="AX59" s="179">
        <f t="shared" si="3"/>
        <v>0</v>
      </c>
    </row>
    <row r="60" spans="1:51">
      <c r="A60" s="68"/>
      <c r="B60" s="107"/>
      <c r="C60" s="107"/>
      <c r="D60" s="427"/>
      <c r="E60" s="431"/>
      <c r="F60" s="431"/>
      <c r="G60" s="432"/>
      <c r="H60" s="432"/>
      <c r="I60" s="432"/>
      <c r="J60" s="432"/>
      <c r="K60" s="432"/>
      <c r="L60" s="175"/>
      <c r="M60" s="427"/>
      <c r="N60" s="427"/>
      <c r="O60" s="213"/>
      <c r="P60" s="182"/>
      <c r="Q60" s="214"/>
      <c r="R60" s="168"/>
      <c r="S60" s="168"/>
      <c r="T60" s="215"/>
      <c r="U60" s="42"/>
      <c r="V60" s="49"/>
      <c r="W60" s="123"/>
      <c r="X60" s="183"/>
      <c r="Y60" s="56"/>
      <c r="Z60" s="123"/>
      <c r="AA60" s="53"/>
      <c r="AB60" s="56"/>
      <c r="AC60" s="126"/>
      <c r="AD60" s="56"/>
      <c r="AE60" s="1"/>
      <c r="AF60" s="1"/>
      <c r="AG60" s="1"/>
      <c r="AH60" s="1"/>
      <c r="AI60" s="1"/>
      <c r="AJ60" s="1"/>
      <c r="AK60" s="1"/>
      <c r="AL60" s="216"/>
      <c r="AM60" s="1"/>
      <c r="AN60" s="1"/>
      <c r="AO60" s="12"/>
      <c r="AT60" s="1"/>
      <c r="AU60" s="217"/>
      <c r="AX60" s="179">
        <f t="shared" si="3"/>
        <v>0</v>
      </c>
    </row>
    <row r="61" spans="1:51">
      <c r="A61" s="68"/>
      <c r="B61" s="107"/>
      <c r="C61" s="107"/>
      <c r="D61" s="427"/>
      <c r="E61" s="431"/>
      <c r="F61" s="431"/>
      <c r="G61" s="432"/>
      <c r="H61" s="432"/>
      <c r="I61" s="432"/>
      <c r="J61" s="432"/>
      <c r="K61" s="432"/>
      <c r="L61" s="175"/>
      <c r="M61" s="427"/>
      <c r="N61" s="427"/>
      <c r="O61" s="213"/>
      <c r="P61" s="182"/>
      <c r="Q61" s="214"/>
      <c r="R61" s="168"/>
      <c r="S61" s="168"/>
      <c r="T61" s="215"/>
      <c r="U61" s="42"/>
      <c r="V61" s="49"/>
      <c r="W61" s="123"/>
      <c r="X61" s="183"/>
      <c r="Y61" s="56"/>
      <c r="Z61" s="123"/>
      <c r="AA61" s="53"/>
      <c r="AB61" s="56"/>
      <c r="AC61" s="126"/>
      <c r="AD61" s="56"/>
      <c r="AE61" s="1"/>
      <c r="AF61" s="1"/>
      <c r="AG61" s="1"/>
      <c r="AH61" s="1"/>
      <c r="AI61" s="1"/>
      <c r="AJ61" s="1"/>
      <c r="AK61" s="1"/>
      <c r="AL61" s="216"/>
      <c r="AM61" s="1"/>
      <c r="AN61" s="1"/>
      <c r="AO61" s="12"/>
      <c r="AT61" s="1"/>
      <c r="AU61" s="217"/>
      <c r="AX61" s="179">
        <f t="shared" si="3"/>
        <v>0</v>
      </c>
    </row>
    <row r="62" spans="1:51">
      <c r="A62" s="68"/>
      <c r="B62" s="107"/>
      <c r="C62" s="107"/>
      <c r="D62" s="427"/>
      <c r="E62" s="431"/>
      <c r="F62" s="431"/>
      <c r="G62" s="432"/>
      <c r="H62" s="432"/>
      <c r="I62" s="432"/>
      <c r="J62" s="432"/>
      <c r="K62" s="432"/>
      <c r="L62" s="175"/>
      <c r="M62" s="427"/>
      <c r="N62" s="427"/>
      <c r="O62" s="213"/>
      <c r="P62" s="182"/>
      <c r="Q62" s="214"/>
      <c r="R62" s="168"/>
      <c r="S62" s="168"/>
      <c r="T62" s="215"/>
      <c r="U62" s="42"/>
      <c r="V62" s="49"/>
      <c r="W62" s="123"/>
      <c r="X62" s="183"/>
      <c r="Y62" s="56"/>
      <c r="Z62" s="123"/>
      <c r="AA62" s="53"/>
      <c r="AB62" s="56"/>
      <c r="AC62" s="126"/>
      <c r="AD62" s="56"/>
      <c r="AE62" s="1"/>
      <c r="AF62" s="1"/>
      <c r="AG62" s="1"/>
      <c r="AH62" s="1"/>
      <c r="AI62" s="1"/>
      <c r="AJ62" s="1"/>
      <c r="AK62" s="1"/>
      <c r="AL62" s="216"/>
      <c r="AM62" s="1"/>
      <c r="AN62" s="1"/>
      <c r="AO62" s="12"/>
      <c r="AT62" s="1"/>
      <c r="AU62" s="217"/>
      <c r="AX62" s="179">
        <f t="shared" si="3"/>
        <v>0</v>
      </c>
    </row>
    <row r="63" spans="1:51">
      <c r="A63" s="68"/>
      <c r="B63" s="107"/>
      <c r="C63" s="107"/>
      <c r="D63" s="427"/>
      <c r="E63" s="431"/>
      <c r="F63" s="431"/>
      <c r="G63" s="432"/>
      <c r="H63" s="432"/>
      <c r="I63" s="432"/>
      <c r="J63" s="432"/>
      <c r="K63" s="432"/>
      <c r="L63" s="175"/>
      <c r="M63" s="427"/>
      <c r="N63" s="427"/>
      <c r="O63" s="213"/>
      <c r="P63" s="182"/>
      <c r="Q63" s="214"/>
      <c r="R63" s="168"/>
      <c r="S63" s="168"/>
      <c r="T63" s="215"/>
      <c r="U63" s="42"/>
      <c r="V63" s="49"/>
      <c r="W63" s="123"/>
      <c r="X63" s="183"/>
      <c r="Y63" s="56"/>
      <c r="Z63" s="123"/>
      <c r="AA63" s="53"/>
      <c r="AB63" s="56"/>
      <c r="AC63" s="126"/>
      <c r="AD63" s="56"/>
      <c r="AE63" s="1"/>
      <c r="AF63" s="1"/>
      <c r="AG63" s="1"/>
      <c r="AH63" s="1"/>
      <c r="AI63" s="1"/>
      <c r="AJ63" s="1"/>
      <c r="AK63" s="1"/>
      <c r="AL63" s="216"/>
      <c r="AM63" s="1"/>
      <c r="AN63" s="1"/>
      <c r="AO63" s="12"/>
      <c r="AT63" s="1"/>
      <c r="AU63" s="217"/>
      <c r="AX63" s="179">
        <f t="shared" si="3"/>
        <v>0</v>
      </c>
    </row>
    <row r="64" spans="1:51" ht="10.5" customHeight="1">
      <c r="A64" s="68"/>
      <c r="B64" s="107"/>
      <c r="C64" s="107"/>
      <c r="D64" s="427"/>
      <c r="E64" s="431"/>
      <c r="F64" s="431"/>
      <c r="G64" s="432"/>
      <c r="H64" s="432"/>
      <c r="I64" s="432"/>
      <c r="J64" s="432"/>
      <c r="K64" s="432"/>
      <c r="L64" s="175"/>
      <c r="M64" s="427"/>
      <c r="N64" s="427"/>
      <c r="O64" s="213"/>
      <c r="P64" s="182"/>
      <c r="Q64" s="214"/>
      <c r="R64" s="168"/>
      <c r="S64" s="168"/>
      <c r="T64" s="215"/>
      <c r="U64" s="42"/>
      <c r="V64" s="49"/>
      <c r="W64" s="123"/>
      <c r="X64" s="183"/>
      <c r="Y64" s="56"/>
      <c r="Z64" s="123"/>
      <c r="AA64" s="53"/>
      <c r="AB64" s="56"/>
      <c r="AC64" s="126"/>
      <c r="AD64" s="56"/>
      <c r="AE64" s="1"/>
      <c r="AF64" s="1"/>
      <c r="AG64" s="1"/>
      <c r="AH64" s="1"/>
      <c r="AI64" s="1"/>
      <c r="AJ64" s="1"/>
      <c r="AK64" s="1"/>
      <c r="AL64" s="216"/>
      <c r="AM64" s="1"/>
      <c r="AN64" s="1"/>
      <c r="AO64" s="12"/>
      <c r="AT64" s="1"/>
      <c r="AU64" s="217"/>
      <c r="AX64" s="179">
        <f t="shared" si="3"/>
        <v>0</v>
      </c>
    </row>
    <row r="65" spans="1:51" ht="15.75" customHeight="1">
      <c r="A65" s="68"/>
      <c r="B65" s="107"/>
      <c r="C65" s="107"/>
      <c r="D65" s="427"/>
      <c r="E65" s="431"/>
      <c r="F65" s="431"/>
      <c r="G65" s="432"/>
      <c r="H65" s="432"/>
      <c r="I65" s="432"/>
      <c r="J65" s="432"/>
      <c r="K65" s="432"/>
      <c r="L65" s="175"/>
      <c r="M65" s="427"/>
      <c r="N65" s="427"/>
      <c r="O65" s="213"/>
      <c r="P65" s="182"/>
      <c r="Q65" s="214"/>
      <c r="R65" s="168"/>
      <c r="S65" s="168"/>
      <c r="T65" s="215"/>
      <c r="U65" s="42"/>
      <c r="V65" s="49"/>
      <c r="W65" s="123"/>
      <c r="X65" s="183"/>
      <c r="Y65" s="56"/>
      <c r="Z65" s="123"/>
      <c r="AA65" s="53"/>
      <c r="AB65" s="56"/>
      <c r="AC65" s="126"/>
      <c r="AD65" s="56"/>
      <c r="AE65" s="1"/>
      <c r="AF65" s="1"/>
      <c r="AG65" s="1"/>
      <c r="AH65" s="1"/>
      <c r="AI65" s="1"/>
      <c r="AJ65" s="1"/>
      <c r="AK65" s="1"/>
      <c r="AL65" s="216"/>
      <c r="AM65" s="1"/>
      <c r="AN65" s="1"/>
      <c r="AO65" s="12"/>
      <c r="AT65" s="1"/>
      <c r="AU65" s="217"/>
      <c r="AX65" s="179">
        <f t="shared" si="3"/>
        <v>0</v>
      </c>
    </row>
    <row r="66" spans="1:51">
      <c r="A66" s="68"/>
      <c r="B66" s="107"/>
      <c r="C66" s="107"/>
      <c r="D66" s="427"/>
      <c r="E66" s="431"/>
      <c r="F66" s="431"/>
      <c r="G66" s="432"/>
      <c r="H66" s="432"/>
      <c r="I66" s="432"/>
      <c r="J66" s="432"/>
      <c r="K66" s="432"/>
      <c r="L66" s="175"/>
      <c r="M66" s="427"/>
      <c r="N66" s="427"/>
      <c r="O66" s="213"/>
      <c r="P66" s="182"/>
      <c r="Q66" s="214"/>
      <c r="R66" s="168"/>
      <c r="S66" s="168"/>
      <c r="T66" s="215"/>
      <c r="U66" s="42"/>
      <c r="V66" s="49"/>
      <c r="W66" s="123"/>
      <c r="X66" s="183"/>
      <c r="Y66" s="56"/>
      <c r="Z66" s="123"/>
      <c r="AA66" s="53"/>
      <c r="AB66" s="56"/>
      <c r="AC66" s="126"/>
      <c r="AD66" s="56"/>
      <c r="AE66" s="1"/>
      <c r="AF66" s="1"/>
      <c r="AG66" s="1"/>
      <c r="AH66" s="1"/>
      <c r="AI66" s="1"/>
      <c r="AJ66" s="1"/>
      <c r="AK66" s="1"/>
      <c r="AL66" s="216"/>
      <c r="AM66" s="1"/>
      <c r="AN66" s="1"/>
      <c r="AO66" s="12"/>
      <c r="AT66" s="1"/>
      <c r="AU66" s="217"/>
      <c r="AX66" s="179">
        <f t="shared" si="3"/>
        <v>0</v>
      </c>
    </row>
    <row r="67" spans="1:51">
      <c r="A67" s="68"/>
      <c r="B67" s="107"/>
      <c r="C67" s="107"/>
      <c r="D67" s="427"/>
      <c r="E67" s="431"/>
      <c r="F67" s="431"/>
      <c r="G67" s="432"/>
      <c r="H67" s="432"/>
      <c r="I67" s="432"/>
      <c r="J67" s="432"/>
      <c r="K67" s="432"/>
      <c r="L67" s="175"/>
      <c r="M67" s="427"/>
      <c r="N67" s="427"/>
      <c r="O67" s="213"/>
      <c r="P67" s="182"/>
      <c r="Q67" s="214"/>
      <c r="R67" s="168"/>
      <c r="S67" s="168"/>
      <c r="T67" s="215"/>
      <c r="U67" s="42"/>
      <c r="V67" s="49"/>
      <c r="W67" s="123"/>
      <c r="X67" s="183"/>
      <c r="Y67" s="56"/>
      <c r="Z67" s="123"/>
      <c r="AA67" s="53"/>
      <c r="AB67" s="56"/>
      <c r="AC67" s="126"/>
      <c r="AD67" s="56"/>
      <c r="AE67" s="1"/>
      <c r="AF67" s="1"/>
      <c r="AG67" s="1"/>
      <c r="AH67" s="1"/>
      <c r="AI67" s="1"/>
      <c r="AJ67" s="1"/>
      <c r="AK67" s="1"/>
      <c r="AL67" s="216"/>
      <c r="AM67" s="1"/>
      <c r="AN67" s="1"/>
      <c r="AO67" s="12"/>
      <c r="AT67" s="1"/>
      <c r="AU67" s="217"/>
      <c r="AX67" s="179">
        <f t="shared" si="3"/>
        <v>0</v>
      </c>
    </row>
    <row r="68" spans="1:51">
      <c r="A68" s="219"/>
      <c r="B68" s="187"/>
      <c r="C68" s="187"/>
      <c r="D68" s="188"/>
      <c r="E68" s="433"/>
      <c r="F68" s="433"/>
      <c r="G68" s="434"/>
      <c r="H68" s="434"/>
      <c r="I68" s="434"/>
      <c r="J68" s="434"/>
      <c r="K68" s="434"/>
      <c r="L68" s="190"/>
      <c r="M68" s="188"/>
      <c r="N68" s="188"/>
      <c r="O68" s="221"/>
      <c r="P68" s="192"/>
      <c r="Q68" s="222"/>
      <c r="R68" s="195"/>
      <c r="S68" s="195"/>
      <c r="T68" s="223"/>
      <c r="U68" s="197"/>
      <c r="V68" s="198"/>
      <c r="W68" s="199"/>
      <c r="X68" s="200"/>
      <c r="Y68" s="201"/>
      <c r="Z68" s="199"/>
      <c r="AA68" s="202"/>
      <c r="AB68" s="201"/>
      <c r="AC68" s="205"/>
      <c r="AD68" s="201"/>
      <c r="AE68" s="224"/>
      <c r="AF68" s="224"/>
      <c r="AG68" s="224"/>
      <c r="AH68" s="224"/>
      <c r="AI68" s="224"/>
      <c r="AJ68" s="224"/>
      <c r="AK68" s="224"/>
      <c r="AL68" s="205">
        <v>0</v>
      </c>
      <c r="AM68" s="224"/>
      <c r="AN68" s="224"/>
      <c r="AO68" s="197"/>
      <c r="AP68" s="225"/>
      <c r="AQ68" s="207"/>
      <c r="AR68" s="208"/>
      <c r="AS68" s="226"/>
      <c r="AT68" s="224"/>
      <c r="AU68" s="227"/>
      <c r="AV68" s="228"/>
      <c r="AX68" s="179">
        <f t="shared" si="3"/>
        <v>0</v>
      </c>
      <c r="AY68" s="229"/>
    </row>
    <row r="69" spans="1:51">
      <c r="A69" s="106"/>
      <c r="B69" s="107"/>
      <c r="C69" s="107"/>
      <c r="D69" s="427"/>
      <c r="E69" s="431"/>
      <c r="F69" s="441" t="s">
        <v>94</v>
      </c>
      <c r="G69" s="442"/>
      <c r="H69" s="442"/>
      <c r="I69" s="442"/>
      <c r="J69" s="442"/>
      <c r="K69" s="442"/>
      <c r="L69" s="175"/>
      <c r="M69" s="427"/>
      <c r="N69" s="427"/>
      <c r="O69" s="71">
        <v>35000</v>
      </c>
      <c r="P69" s="182">
        <v>1</v>
      </c>
      <c r="Q69" s="166">
        <v>56555</v>
      </c>
      <c r="R69" s="167">
        <v>40000</v>
      </c>
      <c r="S69" s="168">
        <v>96555</v>
      </c>
      <c r="T69" s="48">
        <v>100000</v>
      </c>
      <c r="U69" s="42"/>
      <c r="V69" s="49">
        <v>100000</v>
      </c>
      <c r="W69" s="123">
        <v>51000</v>
      </c>
      <c r="X69" s="183">
        <v>1</v>
      </c>
      <c r="Y69" s="56">
        <v>51000</v>
      </c>
      <c r="Z69" s="123">
        <v>0</v>
      </c>
      <c r="AA69" s="53"/>
      <c r="AB69" s="56">
        <v>0</v>
      </c>
      <c r="AC69" s="109">
        <v>51000</v>
      </c>
      <c r="AD69" s="57">
        <v>100000</v>
      </c>
      <c r="AE69" s="134" t="s">
        <v>95</v>
      </c>
      <c r="AF69" s="135" t="s">
        <v>96</v>
      </c>
      <c r="AG69" s="42"/>
      <c r="AH69" s="56">
        <v>99000</v>
      </c>
      <c r="AI69" s="56">
        <v>0</v>
      </c>
      <c r="AJ69" s="56">
        <v>0</v>
      </c>
      <c r="AK69" s="56"/>
      <c r="AL69" s="126">
        <v>99000</v>
      </c>
      <c r="AM69" s="182">
        <v>1</v>
      </c>
      <c r="AN69" s="49">
        <v>99000</v>
      </c>
      <c r="AO69" s="57">
        <v>100000</v>
      </c>
      <c r="AP69" s="124">
        <v>51909</v>
      </c>
      <c r="AQ69" s="59"/>
      <c r="AR69" s="60">
        <v>30000</v>
      </c>
      <c r="AS69" s="178">
        <f t="shared" ref="AS69:AS73" si="5">SUM(AP69:AR69)</f>
        <v>81909</v>
      </c>
      <c r="AT69" s="182">
        <v>1</v>
      </c>
      <c r="AU69" s="62">
        <v>100000</v>
      </c>
      <c r="AV69" s="230">
        <f>AS69*AT69</f>
        <v>81909</v>
      </c>
      <c r="AX69" s="179">
        <f t="shared" si="3"/>
        <v>81909</v>
      </c>
      <c r="AY69" s="64">
        <v>100000</v>
      </c>
    </row>
    <row r="70" spans="1:51" ht="15" customHeight="1">
      <c r="A70" s="106"/>
      <c r="B70" s="107"/>
      <c r="C70" s="107"/>
      <c r="D70" s="427"/>
      <c r="E70" s="431"/>
      <c r="F70" s="441" t="s">
        <v>97</v>
      </c>
      <c r="G70" s="442"/>
      <c r="H70" s="442"/>
      <c r="I70" s="442"/>
      <c r="J70" s="442"/>
      <c r="K70" s="442"/>
      <c r="L70" s="175"/>
      <c r="M70" s="427"/>
      <c r="N70" s="136" t="s">
        <v>98</v>
      </c>
      <c r="O70" s="71">
        <v>3168000</v>
      </c>
      <c r="P70" s="182">
        <v>1</v>
      </c>
      <c r="Q70" s="166">
        <v>2310000</v>
      </c>
      <c r="R70" s="167">
        <v>315000</v>
      </c>
      <c r="S70" s="168">
        <v>2625000</v>
      </c>
      <c r="T70" s="48">
        <v>3200000</v>
      </c>
      <c r="U70" s="42"/>
      <c r="V70" s="49">
        <v>3200000</v>
      </c>
      <c r="W70" s="123">
        <v>12820650</v>
      </c>
      <c r="X70" s="183">
        <v>1</v>
      </c>
      <c r="Y70" s="56">
        <v>12820650</v>
      </c>
      <c r="Z70" s="123">
        <v>6302568</v>
      </c>
      <c r="AA70" s="53"/>
      <c r="AB70" s="56">
        <v>6302568</v>
      </c>
      <c r="AC70" s="109">
        <v>42271368</v>
      </c>
      <c r="AD70" s="57">
        <v>29000000</v>
      </c>
      <c r="AE70" s="56">
        <v>17000000</v>
      </c>
      <c r="AF70" s="56">
        <v>12000000</v>
      </c>
      <c r="AG70" s="126">
        <v>29000000</v>
      </c>
      <c r="AH70" s="56">
        <v>12376940</v>
      </c>
      <c r="AI70" s="56">
        <v>0</v>
      </c>
      <c r="AJ70" s="42"/>
      <c r="AK70" s="231">
        <v>7499095</v>
      </c>
      <c r="AL70" s="126">
        <v>19876035</v>
      </c>
      <c r="AM70" s="182">
        <v>1</v>
      </c>
      <c r="AN70" s="49">
        <v>19876035</v>
      </c>
      <c r="AO70" s="57">
        <v>15890000</v>
      </c>
      <c r="AP70" s="60">
        <v>164280</v>
      </c>
      <c r="AQ70" s="59"/>
      <c r="AR70" s="60">
        <v>11600000</v>
      </c>
      <c r="AS70" s="178">
        <f t="shared" si="5"/>
        <v>11764280</v>
      </c>
      <c r="AT70" s="182">
        <v>1</v>
      </c>
      <c r="AU70" s="62">
        <v>15890000</v>
      </c>
      <c r="AV70" s="64">
        <f t="shared" ref="AV70:AV75" si="6">AS70*AT70</f>
        <v>11764280</v>
      </c>
      <c r="AX70" s="179">
        <f t="shared" si="3"/>
        <v>11764280</v>
      </c>
      <c r="AY70" s="64">
        <v>1300000</v>
      </c>
    </row>
    <row r="71" spans="1:51">
      <c r="A71" s="106"/>
      <c r="B71" s="107"/>
      <c r="C71" s="107"/>
      <c r="D71" s="427"/>
      <c r="E71" s="431"/>
      <c r="F71" s="441" t="s">
        <v>99</v>
      </c>
      <c r="G71" s="442"/>
      <c r="H71" s="442"/>
      <c r="I71" s="442"/>
      <c r="J71" s="442"/>
      <c r="K71" s="442"/>
      <c r="L71" s="175"/>
      <c r="M71" s="427"/>
      <c r="N71" s="427"/>
      <c r="O71" s="71">
        <v>1880000</v>
      </c>
      <c r="P71" s="182">
        <v>0.94</v>
      </c>
      <c r="Q71" s="166">
        <v>1810830</v>
      </c>
      <c r="R71" s="167">
        <v>1052880</v>
      </c>
      <c r="S71" s="168">
        <v>2863710</v>
      </c>
      <c r="T71" s="48">
        <v>1880000</v>
      </c>
      <c r="U71" s="42"/>
      <c r="V71" s="49">
        <v>3200000</v>
      </c>
      <c r="W71" s="123">
        <v>2446923</v>
      </c>
      <c r="X71" s="183">
        <v>0.94</v>
      </c>
      <c r="Y71" s="56">
        <v>2300107.6199999996</v>
      </c>
      <c r="Z71" s="123">
        <v>363405</v>
      </c>
      <c r="AA71" s="53" t="s">
        <v>100</v>
      </c>
      <c r="AB71" s="56">
        <v>341600.69999999995</v>
      </c>
      <c r="AC71" s="109">
        <v>2641708.3199999994</v>
      </c>
      <c r="AD71" s="57">
        <v>1880000</v>
      </c>
      <c r="AE71" s="232"/>
      <c r="AF71" s="232"/>
      <c r="AG71" s="232"/>
      <c r="AH71" s="56">
        <v>1485756</v>
      </c>
      <c r="AI71" s="56">
        <v>0</v>
      </c>
      <c r="AJ71" s="56">
        <v>1497798</v>
      </c>
      <c r="AK71" s="233">
        <v>5400000</v>
      </c>
      <c r="AL71" s="126">
        <v>8383554</v>
      </c>
      <c r="AM71" s="182">
        <v>0.94</v>
      </c>
      <c r="AN71" s="49">
        <v>7880540.7599999998</v>
      </c>
      <c r="AO71" s="57">
        <v>2500000</v>
      </c>
      <c r="AP71" s="60">
        <v>4169232</v>
      </c>
      <c r="AQ71" s="59"/>
      <c r="AR71" s="60"/>
      <c r="AS71" s="178">
        <f t="shared" si="5"/>
        <v>4169232</v>
      </c>
      <c r="AT71" s="182">
        <v>0.9</v>
      </c>
      <c r="AU71" s="62">
        <v>2500000</v>
      </c>
      <c r="AV71" s="64">
        <f t="shared" si="6"/>
        <v>3752308.8000000003</v>
      </c>
      <c r="AX71" s="179">
        <f t="shared" si="3"/>
        <v>3752309</v>
      </c>
      <c r="AY71" s="64">
        <v>1500000</v>
      </c>
    </row>
    <row r="72" spans="1:51">
      <c r="A72" s="106"/>
      <c r="B72" s="107"/>
      <c r="C72" s="107"/>
      <c r="D72" s="427"/>
      <c r="E72" s="431"/>
      <c r="F72" s="441" t="s">
        <v>101</v>
      </c>
      <c r="G72" s="442"/>
      <c r="H72" s="442"/>
      <c r="I72" s="442"/>
      <c r="J72" s="442"/>
      <c r="K72" s="442"/>
      <c r="L72" s="175"/>
      <c r="M72" s="427"/>
      <c r="N72" s="427"/>
      <c r="O72" s="71">
        <v>100000</v>
      </c>
      <c r="P72" s="182">
        <v>1</v>
      </c>
      <c r="Q72" s="166">
        <v>37042</v>
      </c>
      <c r="R72" s="167">
        <v>0</v>
      </c>
      <c r="S72" s="168">
        <v>37042</v>
      </c>
      <c r="T72" s="48">
        <v>100000</v>
      </c>
      <c r="U72" s="42"/>
      <c r="V72" s="49">
        <v>100000</v>
      </c>
      <c r="W72" s="123">
        <v>0</v>
      </c>
      <c r="X72" s="183">
        <v>1</v>
      </c>
      <c r="Y72" s="56">
        <v>0</v>
      </c>
      <c r="Z72" s="123">
        <v>0</v>
      </c>
      <c r="AA72" s="53"/>
      <c r="AB72" s="56">
        <v>0</v>
      </c>
      <c r="AC72" s="109">
        <v>0</v>
      </c>
      <c r="AD72" s="57">
        <v>100000</v>
      </c>
      <c r="AE72" s="232"/>
      <c r="AF72" s="232"/>
      <c r="AG72" s="232"/>
      <c r="AH72" s="232"/>
      <c r="AI72" s="56"/>
      <c r="AJ72" s="56"/>
      <c r="AK72" s="233">
        <v>3240000</v>
      </c>
      <c r="AL72" s="126">
        <v>3240000</v>
      </c>
      <c r="AM72" s="182">
        <v>1</v>
      </c>
      <c r="AN72" s="49">
        <v>3240000</v>
      </c>
      <c r="AO72" s="57">
        <v>500000</v>
      </c>
      <c r="AP72" s="58">
        <v>0</v>
      </c>
      <c r="AQ72" s="59"/>
      <c r="AR72" s="60"/>
      <c r="AS72" s="178">
        <f t="shared" si="5"/>
        <v>0</v>
      </c>
      <c r="AT72" s="182">
        <v>1</v>
      </c>
      <c r="AU72" s="62">
        <v>500000</v>
      </c>
      <c r="AV72" s="64">
        <f t="shared" si="6"/>
        <v>0</v>
      </c>
      <c r="AX72" s="179">
        <f t="shared" si="3"/>
        <v>0</v>
      </c>
      <c r="AY72" s="64">
        <v>100000</v>
      </c>
    </row>
    <row r="73" spans="1:51">
      <c r="A73" s="106"/>
      <c r="B73" s="107"/>
      <c r="C73" s="107"/>
      <c r="D73" s="427"/>
      <c r="E73" s="431"/>
      <c r="F73" s="441" t="s">
        <v>102</v>
      </c>
      <c r="G73" s="442"/>
      <c r="H73" s="442"/>
      <c r="I73" s="442"/>
      <c r="J73" s="442"/>
      <c r="K73" s="442"/>
      <c r="L73" s="175"/>
      <c r="M73" s="427"/>
      <c r="N73" s="427"/>
      <c r="O73" s="71">
        <v>1000</v>
      </c>
      <c r="P73" s="182">
        <v>0.01</v>
      </c>
      <c r="Q73" s="166">
        <v>176382</v>
      </c>
      <c r="R73" s="167">
        <v>5932</v>
      </c>
      <c r="S73" s="168">
        <v>182314</v>
      </c>
      <c r="T73" s="48">
        <v>2000</v>
      </c>
      <c r="U73" s="42"/>
      <c r="V73" s="49">
        <v>200000</v>
      </c>
      <c r="W73" s="123">
        <v>258567</v>
      </c>
      <c r="X73" s="183">
        <v>0.01</v>
      </c>
      <c r="Y73" s="56">
        <v>2585.67</v>
      </c>
      <c r="Z73" s="123">
        <v>0</v>
      </c>
      <c r="AA73" s="53"/>
      <c r="AB73" s="56">
        <v>0</v>
      </c>
      <c r="AC73" s="109">
        <v>2585.67</v>
      </c>
      <c r="AD73" s="57">
        <v>5000</v>
      </c>
      <c r="AE73" s="232"/>
      <c r="AF73" s="232"/>
      <c r="AG73" s="232"/>
      <c r="AH73" s="56">
        <v>102652</v>
      </c>
      <c r="AI73" s="56">
        <v>534</v>
      </c>
      <c r="AJ73" s="56">
        <v>697</v>
      </c>
      <c r="AK73" s="56"/>
      <c r="AL73" s="126">
        <v>103883</v>
      </c>
      <c r="AM73" s="182">
        <v>0.01</v>
      </c>
      <c r="AN73" s="49">
        <v>1038.83</v>
      </c>
      <c r="AO73" s="57">
        <v>20000</v>
      </c>
      <c r="AP73" s="124">
        <v>98075</v>
      </c>
      <c r="AQ73" s="59"/>
      <c r="AR73" s="60"/>
      <c r="AS73" s="178">
        <f t="shared" si="5"/>
        <v>98075</v>
      </c>
      <c r="AT73" s="182">
        <v>1</v>
      </c>
      <c r="AU73" s="62">
        <v>20000</v>
      </c>
      <c r="AV73" s="64">
        <f t="shared" si="6"/>
        <v>98075</v>
      </c>
      <c r="AX73" s="179">
        <f t="shared" si="3"/>
        <v>98075</v>
      </c>
      <c r="AY73" s="64">
        <v>100000</v>
      </c>
    </row>
    <row r="74" spans="1:51" hidden="1">
      <c r="A74" s="106"/>
      <c r="B74" s="107"/>
      <c r="C74" s="107"/>
      <c r="D74" s="427"/>
      <c r="E74" s="431"/>
      <c r="F74" s="441" t="s">
        <v>103</v>
      </c>
      <c r="G74" s="441"/>
      <c r="H74" s="441"/>
      <c r="I74" s="441"/>
      <c r="J74" s="441"/>
      <c r="K74" s="441"/>
      <c r="L74" s="175"/>
      <c r="M74" s="427"/>
      <c r="N74" s="427"/>
      <c r="O74" s="71"/>
      <c r="P74" s="182"/>
      <c r="Q74" s="166"/>
      <c r="R74" s="167"/>
      <c r="S74" s="168"/>
      <c r="T74" s="48"/>
      <c r="U74" s="42"/>
      <c r="V74" s="49"/>
      <c r="W74" s="123"/>
      <c r="X74" s="183"/>
      <c r="Y74" s="56"/>
      <c r="Z74" s="123"/>
      <c r="AA74" s="53"/>
      <c r="AB74" s="56"/>
      <c r="AC74" s="109"/>
      <c r="AD74" s="57"/>
      <c r="AE74" s="232"/>
      <c r="AF74" s="232"/>
      <c r="AG74" s="232"/>
      <c r="AH74" s="56"/>
      <c r="AI74" s="56"/>
      <c r="AJ74" s="56"/>
      <c r="AK74" s="56"/>
      <c r="AL74" s="126"/>
      <c r="AM74" s="182"/>
      <c r="AN74" s="49"/>
      <c r="AO74" s="57"/>
      <c r="AP74" s="124">
        <v>3240</v>
      </c>
      <c r="AQ74" s="59" t="s">
        <v>104</v>
      </c>
      <c r="AR74" s="60"/>
      <c r="AS74" s="178"/>
      <c r="AT74" s="182">
        <v>1</v>
      </c>
      <c r="AU74" s="62"/>
      <c r="AV74" s="64">
        <f t="shared" si="6"/>
        <v>0</v>
      </c>
      <c r="AX74" s="179">
        <f t="shared" si="3"/>
        <v>0</v>
      </c>
      <c r="AY74" s="64">
        <f>SUM(AY35:AY73)</f>
        <v>24060000</v>
      </c>
    </row>
    <row r="75" spans="1:51" hidden="1">
      <c r="A75" s="106"/>
      <c r="B75" s="107"/>
      <c r="C75" s="107"/>
      <c r="D75" s="427"/>
      <c r="E75" s="431"/>
      <c r="F75" s="441" t="s">
        <v>105</v>
      </c>
      <c r="G75" s="441"/>
      <c r="H75" s="441"/>
      <c r="I75" s="441"/>
      <c r="J75" s="441"/>
      <c r="K75" s="441"/>
      <c r="L75" s="175"/>
      <c r="M75" s="427"/>
      <c r="N75" s="427"/>
      <c r="O75" s="71"/>
      <c r="P75" s="182"/>
      <c r="Q75" s="166"/>
      <c r="R75" s="167"/>
      <c r="S75" s="168"/>
      <c r="T75" s="48"/>
      <c r="U75" s="42"/>
      <c r="V75" s="49"/>
      <c r="W75" s="123"/>
      <c r="X75" s="183"/>
      <c r="Y75" s="56"/>
      <c r="Z75" s="123"/>
      <c r="AA75" s="53"/>
      <c r="AB75" s="56"/>
      <c r="AC75" s="109"/>
      <c r="AD75" s="57"/>
      <c r="AE75" s="232"/>
      <c r="AF75" s="232"/>
      <c r="AG75" s="232"/>
      <c r="AH75" s="56"/>
      <c r="AI75" s="56"/>
      <c r="AJ75" s="56"/>
      <c r="AK75" s="56"/>
      <c r="AL75" s="126"/>
      <c r="AM75" s="182"/>
      <c r="AN75" s="49"/>
      <c r="AO75" s="57"/>
      <c r="AP75" s="60">
        <v>9000</v>
      </c>
      <c r="AQ75" s="59" t="s">
        <v>104</v>
      </c>
      <c r="AR75" s="60"/>
      <c r="AS75" s="178"/>
      <c r="AT75" s="182">
        <v>1</v>
      </c>
      <c r="AU75" s="62"/>
      <c r="AV75" s="64">
        <f t="shared" si="6"/>
        <v>0</v>
      </c>
      <c r="AX75" s="179">
        <f t="shared" si="3"/>
        <v>0</v>
      </c>
      <c r="AY75" s="64"/>
    </row>
    <row r="76" spans="1:51">
      <c r="A76" s="106"/>
      <c r="B76" s="107"/>
      <c r="C76" s="107"/>
      <c r="D76" s="427"/>
      <c r="E76" s="431"/>
      <c r="F76" s="431"/>
      <c r="G76" s="432"/>
      <c r="H76" s="432"/>
      <c r="I76" s="432"/>
      <c r="J76" s="432"/>
      <c r="K76" s="432"/>
      <c r="L76" s="175"/>
      <c r="M76" s="427"/>
      <c r="N76" s="427"/>
      <c r="O76" s="71"/>
      <c r="P76" s="182"/>
      <c r="Q76" s="166"/>
      <c r="R76" s="167"/>
      <c r="S76" s="168"/>
      <c r="T76" s="48"/>
      <c r="U76" s="42"/>
      <c r="V76" s="49"/>
      <c r="W76" s="123"/>
      <c r="X76" s="183"/>
      <c r="Y76" s="56"/>
      <c r="Z76" s="123"/>
      <c r="AA76" s="53"/>
      <c r="AB76" s="56"/>
      <c r="AC76" s="109"/>
      <c r="AD76" s="57"/>
      <c r="AE76" s="232"/>
      <c r="AF76" s="232"/>
      <c r="AG76" s="232"/>
      <c r="AH76" s="56"/>
      <c r="AI76" s="56"/>
      <c r="AJ76" s="56"/>
      <c r="AK76" s="56"/>
      <c r="AL76" s="126"/>
      <c r="AM76" s="182"/>
      <c r="AN76" s="49"/>
      <c r="AO76" s="57"/>
      <c r="AP76" s="234"/>
      <c r="AQ76" s="59"/>
      <c r="AR76" s="60"/>
      <c r="AS76" s="61"/>
      <c r="AT76" s="182"/>
      <c r="AU76" s="62"/>
      <c r="AV76" s="235"/>
      <c r="AX76" s="179">
        <f>SUM(AX35:AX75)</f>
        <v>38562600</v>
      </c>
      <c r="AY76" s="64"/>
    </row>
    <row r="77" spans="1:51">
      <c r="A77" s="106"/>
      <c r="B77" s="107"/>
      <c r="C77" s="107"/>
      <c r="D77" s="427"/>
      <c r="E77" s="431"/>
      <c r="F77" s="431"/>
      <c r="G77" s="432"/>
      <c r="H77" s="432"/>
      <c r="I77" s="432"/>
      <c r="J77" s="432"/>
      <c r="K77" s="432"/>
      <c r="L77" s="175"/>
      <c r="M77" s="427"/>
      <c r="N77" s="427"/>
      <c r="O77" s="71"/>
      <c r="P77" s="182"/>
      <c r="Q77" s="166"/>
      <c r="R77" s="167"/>
      <c r="S77" s="168"/>
      <c r="T77" s="48"/>
      <c r="U77" s="42"/>
      <c r="V77" s="49"/>
      <c r="W77" s="123"/>
      <c r="X77" s="183"/>
      <c r="Y77" s="56"/>
      <c r="Z77" s="123"/>
      <c r="AA77" s="53"/>
      <c r="AB77" s="56"/>
      <c r="AC77" s="109"/>
      <c r="AD77" s="57"/>
      <c r="AE77" s="232"/>
      <c r="AF77" s="232"/>
      <c r="AG77" s="232"/>
      <c r="AH77" s="56"/>
      <c r="AI77" s="56"/>
      <c r="AJ77" s="56"/>
      <c r="AK77" s="56"/>
      <c r="AL77" s="126"/>
      <c r="AM77" s="182"/>
      <c r="AN77" s="49"/>
      <c r="AO77" s="57"/>
      <c r="AP77" s="234"/>
      <c r="AQ77" s="59"/>
      <c r="AR77" s="60"/>
      <c r="AS77" s="61"/>
      <c r="AT77" s="182"/>
      <c r="AU77" s="62"/>
      <c r="AV77" s="235"/>
      <c r="AY77" s="64"/>
    </row>
    <row r="78" spans="1:51">
      <c r="A78" s="106"/>
      <c r="B78" s="107"/>
      <c r="C78" s="107"/>
      <c r="D78" s="80" t="s">
        <v>33</v>
      </c>
      <c r="E78" s="449" t="s">
        <v>106</v>
      </c>
      <c r="F78" s="449"/>
      <c r="G78" s="449"/>
      <c r="H78" s="449"/>
      <c r="I78" s="449"/>
      <c r="J78" s="449"/>
      <c r="K78" s="236"/>
      <c r="L78" s="175"/>
      <c r="M78" s="427"/>
      <c r="N78" s="427"/>
      <c r="O78" s="84">
        <v>11626500</v>
      </c>
      <c r="P78" s="182"/>
      <c r="Q78" s="237"/>
      <c r="R78" s="238"/>
      <c r="S78" s="239"/>
      <c r="T78" s="113">
        <v>13328200</v>
      </c>
      <c r="U78" s="113">
        <v>0</v>
      </c>
      <c r="V78" s="113">
        <v>0</v>
      </c>
      <c r="W78" s="171">
        <v>14240</v>
      </c>
      <c r="X78" s="183"/>
      <c r="Y78" s="113">
        <v>11280661.17</v>
      </c>
      <c r="Z78" s="91"/>
      <c r="AA78" s="53"/>
      <c r="AB78" s="114">
        <v>2338305.5999999996</v>
      </c>
      <c r="AC78" s="240">
        <v>13618966.770000001</v>
      </c>
      <c r="AD78" s="241">
        <v>14010000</v>
      </c>
      <c r="AE78" s="242">
        <v>14010000</v>
      </c>
      <c r="AF78" s="242">
        <v>14010000</v>
      </c>
      <c r="AG78" s="242">
        <v>14010000</v>
      </c>
      <c r="AH78" s="242"/>
      <c r="AI78" s="243"/>
      <c r="AJ78" s="243"/>
      <c r="AK78" s="243"/>
      <c r="AL78" s="244">
        <v>70000</v>
      </c>
      <c r="AM78" s="245"/>
      <c r="AN78" s="118">
        <v>14331645.800000001</v>
      </c>
      <c r="AO78" s="101">
        <v>14700000</v>
      </c>
      <c r="AP78" s="246"/>
      <c r="AQ78" s="247"/>
      <c r="AR78" s="248"/>
      <c r="AS78" s="249"/>
      <c r="AT78" s="250"/>
      <c r="AU78" s="101">
        <v>14700000</v>
      </c>
      <c r="AV78" s="103">
        <f>SUM(AV79:AV102)</f>
        <v>12849518.511516493</v>
      </c>
      <c r="AW78" s="103">
        <f t="shared" ref="AW78:AY78" si="7">SUM(AW79:AW102)</f>
        <v>0</v>
      </c>
      <c r="AX78" s="103">
        <f t="shared" si="7"/>
        <v>12849519</v>
      </c>
      <c r="AY78" s="103">
        <f t="shared" si="7"/>
        <v>12430000</v>
      </c>
    </row>
    <row r="79" spans="1:51">
      <c r="A79" s="106"/>
      <c r="B79" s="107"/>
      <c r="C79" s="107"/>
      <c r="D79" s="427"/>
      <c r="E79" s="431"/>
      <c r="F79" s="441" t="s">
        <v>69</v>
      </c>
      <c r="G79" s="442"/>
      <c r="H79" s="442"/>
      <c r="I79" s="442"/>
      <c r="J79" s="442"/>
      <c r="K79" s="442"/>
      <c r="L79" s="175"/>
      <c r="M79" s="427"/>
      <c r="N79" s="427"/>
      <c r="O79" s="71">
        <v>4150000</v>
      </c>
      <c r="P79" s="182">
        <v>0.5</v>
      </c>
      <c r="Q79" s="251"/>
      <c r="R79" s="252"/>
      <c r="S79" s="47"/>
      <c r="T79" s="48">
        <v>4300000</v>
      </c>
      <c r="U79" s="42"/>
      <c r="V79" s="49"/>
      <c r="W79" s="123"/>
      <c r="X79" s="183">
        <v>0.5</v>
      </c>
      <c r="Y79" s="56">
        <v>3808850</v>
      </c>
      <c r="Z79" s="123"/>
      <c r="AA79" s="53"/>
      <c r="AB79" s="56">
        <v>763770</v>
      </c>
      <c r="AC79" s="109">
        <v>4572620</v>
      </c>
      <c r="AD79" s="57">
        <v>4600000</v>
      </c>
      <c r="AE79" s="232"/>
      <c r="AF79" s="232"/>
      <c r="AG79" s="232"/>
      <c r="AH79" s="232"/>
      <c r="AI79" s="56"/>
      <c r="AJ79" s="56"/>
      <c r="AK79" s="56"/>
      <c r="AL79" s="126">
        <v>0</v>
      </c>
      <c r="AM79" s="182">
        <v>0.5</v>
      </c>
      <c r="AN79" s="49">
        <v>4582620</v>
      </c>
      <c r="AO79" s="57">
        <v>4780000</v>
      </c>
      <c r="AP79" s="58"/>
      <c r="AQ79" s="59"/>
      <c r="AR79" s="60"/>
      <c r="AS79" s="253">
        <v>9552000</v>
      </c>
      <c r="AT79" s="182">
        <v>0.5</v>
      </c>
      <c r="AU79" s="62">
        <v>4780000</v>
      </c>
      <c r="AV79" s="64">
        <f>AS79*AT79</f>
        <v>4776000</v>
      </c>
      <c r="AX79" s="179">
        <f>ROUND(AV79,0)</f>
        <v>4776000</v>
      </c>
      <c r="AY79" s="64">
        <v>4770000</v>
      </c>
    </row>
    <row r="80" spans="1:51" ht="13.5" customHeight="1">
      <c r="A80" s="106"/>
      <c r="B80" s="107"/>
      <c r="C80" s="107"/>
      <c r="D80" s="427"/>
      <c r="E80" s="431"/>
      <c r="F80" s="441" t="s">
        <v>71</v>
      </c>
      <c r="G80" s="442"/>
      <c r="H80" s="442"/>
      <c r="I80" s="442"/>
      <c r="J80" s="442"/>
      <c r="K80" s="442"/>
      <c r="L80" s="175"/>
      <c r="M80" s="427"/>
      <c r="N80" s="427"/>
      <c r="O80" s="71">
        <v>1800000</v>
      </c>
      <c r="P80" s="182">
        <v>0.5</v>
      </c>
      <c r="Q80" s="251"/>
      <c r="R80" s="252"/>
      <c r="S80" s="47"/>
      <c r="T80" s="48">
        <v>2220000</v>
      </c>
      <c r="U80" s="42"/>
      <c r="V80" s="49"/>
      <c r="W80" s="123"/>
      <c r="X80" s="183">
        <v>0.5</v>
      </c>
      <c r="Y80" s="56">
        <v>1850000</v>
      </c>
      <c r="Z80" s="123"/>
      <c r="AA80" s="53"/>
      <c r="AB80" s="56">
        <v>370000</v>
      </c>
      <c r="AC80" s="109">
        <v>2220000</v>
      </c>
      <c r="AD80" s="57">
        <v>2220000</v>
      </c>
      <c r="AE80" s="232"/>
      <c r="AF80" s="232"/>
      <c r="AG80" s="232"/>
      <c r="AH80" s="232"/>
      <c r="AI80" s="56"/>
      <c r="AJ80" s="56"/>
      <c r="AK80" s="56"/>
      <c r="AL80" s="126">
        <v>0</v>
      </c>
      <c r="AM80" s="182">
        <v>0.5</v>
      </c>
      <c r="AN80" s="49">
        <v>2220000</v>
      </c>
      <c r="AO80" s="57">
        <v>2520000</v>
      </c>
      <c r="AP80" s="58"/>
      <c r="AQ80" s="59"/>
      <c r="AR80" s="60"/>
      <c r="AS80" s="254">
        <v>7410752</v>
      </c>
      <c r="AT80" s="182">
        <v>0.5</v>
      </c>
      <c r="AU80" s="62">
        <v>2520000</v>
      </c>
      <c r="AV80" s="64">
        <v>1440000</v>
      </c>
      <c r="AX80" s="179">
        <f t="shared" ref="AX80:AX102" si="8">ROUND(AV80,0)</f>
        <v>1440000</v>
      </c>
      <c r="AY80" s="64">
        <v>1440000</v>
      </c>
    </row>
    <row r="81" spans="1:51" hidden="1">
      <c r="A81" s="106"/>
      <c r="B81" s="107"/>
      <c r="C81" s="107"/>
      <c r="D81" s="427"/>
      <c r="E81" s="431"/>
      <c r="F81" s="441" t="s">
        <v>72</v>
      </c>
      <c r="G81" s="442"/>
      <c r="H81" s="442"/>
      <c r="I81" s="442"/>
      <c r="J81" s="442"/>
      <c r="K81" s="442"/>
      <c r="L81" s="175"/>
      <c r="M81" s="427"/>
      <c r="N81" s="427"/>
      <c r="O81" s="71">
        <v>0</v>
      </c>
      <c r="P81" s="182">
        <v>0.5</v>
      </c>
      <c r="Q81" s="251"/>
      <c r="R81" s="252"/>
      <c r="S81" s="47"/>
      <c r="T81" s="48">
        <v>0</v>
      </c>
      <c r="U81" s="42"/>
      <c r="V81" s="49"/>
      <c r="W81" s="123"/>
      <c r="X81" s="183">
        <v>0.5</v>
      </c>
      <c r="Y81" s="56">
        <v>0</v>
      </c>
      <c r="Z81" s="123"/>
      <c r="AA81" s="53"/>
      <c r="AB81" s="56">
        <v>0</v>
      </c>
      <c r="AC81" s="109">
        <v>0</v>
      </c>
      <c r="AD81" s="57">
        <v>0</v>
      </c>
      <c r="AE81" s="232"/>
      <c r="AF81" s="232"/>
      <c r="AG81" s="232"/>
      <c r="AH81" s="232"/>
      <c r="AI81" s="56"/>
      <c r="AJ81" s="56"/>
      <c r="AK81" s="56"/>
      <c r="AL81" s="126">
        <v>0</v>
      </c>
      <c r="AM81" s="182">
        <v>1</v>
      </c>
      <c r="AN81" s="49">
        <v>0</v>
      </c>
      <c r="AO81" s="57">
        <v>0</v>
      </c>
      <c r="AP81" s="58"/>
      <c r="AQ81" s="59"/>
      <c r="AR81" s="60"/>
      <c r="AS81" s="254"/>
      <c r="AT81" s="182">
        <v>1</v>
      </c>
      <c r="AU81" s="62">
        <v>0</v>
      </c>
      <c r="AV81" s="64">
        <f t="shared" ref="AV81:AV101" si="9">AS81*AT81</f>
        <v>0</v>
      </c>
      <c r="AX81" s="179">
        <f t="shared" si="8"/>
        <v>0</v>
      </c>
      <c r="AY81" s="64"/>
    </row>
    <row r="82" spans="1:51">
      <c r="A82" s="106"/>
      <c r="B82" s="107"/>
      <c r="C82" s="107"/>
      <c r="D82" s="427"/>
      <c r="E82" s="431"/>
      <c r="F82" s="441" t="s">
        <v>73</v>
      </c>
      <c r="G82" s="442"/>
      <c r="H82" s="442"/>
      <c r="I82" s="442"/>
      <c r="J82" s="442"/>
      <c r="K82" s="442"/>
      <c r="L82" s="175"/>
      <c r="M82" s="427"/>
      <c r="N82" s="427"/>
      <c r="O82" s="71">
        <v>850000</v>
      </c>
      <c r="P82" s="182">
        <v>0.5</v>
      </c>
      <c r="Q82" s="251"/>
      <c r="R82" s="252"/>
      <c r="S82" s="47"/>
      <c r="T82" s="48">
        <v>850000</v>
      </c>
      <c r="U82" s="42"/>
      <c r="V82" s="49"/>
      <c r="W82" s="123"/>
      <c r="X82" s="183">
        <v>0.5</v>
      </c>
      <c r="Y82" s="56">
        <v>635414</v>
      </c>
      <c r="Z82" s="123"/>
      <c r="AA82" s="53"/>
      <c r="AB82" s="56">
        <v>129490</v>
      </c>
      <c r="AC82" s="109">
        <v>764904</v>
      </c>
      <c r="AD82" s="57">
        <v>765000</v>
      </c>
      <c r="AE82" s="232"/>
      <c r="AF82" s="232"/>
      <c r="AG82" s="232"/>
      <c r="AH82" s="232"/>
      <c r="AI82" s="56"/>
      <c r="AJ82" s="56"/>
      <c r="AK82" s="56"/>
      <c r="AL82" s="126">
        <v>0</v>
      </c>
      <c r="AM82" s="182">
        <v>0.5</v>
      </c>
      <c r="AN82" s="49">
        <v>796713</v>
      </c>
      <c r="AO82" s="57">
        <v>800000</v>
      </c>
      <c r="AP82" s="58"/>
      <c r="AQ82" s="59"/>
      <c r="AR82" s="60"/>
      <c r="AS82" s="254">
        <v>2059153</v>
      </c>
      <c r="AT82" s="182">
        <v>0.5</v>
      </c>
      <c r="AU82" s="62">
        <v>800000</v>
      </c>
      <c r="AV82" s="64">
        <f>AS38-AV38</f>
        <v>785331.81151649496</v>
      </c>
      <c r="AX82" s="179">
        <f t="shared" si="8"/>
        <v>785332</v>
      </c>
      <c r="AY82" s="64">
        <v>780000</v>
      </c>
    </row>
    <row r="83" spans="1:51">
      <c r="A83" s="106"/>
      <c r="B83" s="107"/>
      <c r="C83" s="107"/>
      <c r="D83" s="427"/>
      <c r="E83" s="431"/>
      <c r="F83" s="441" t="s">
        <v>74</v>
      </c>
      <c r="G83" s="442"/>
      <c r="H83" s="442"/>
      <c r="I83" s="442"/>
      <c r="J83" s="442"/>
      <c r="K83" s="442"/>
      <c r="L83" s="175"/>
      <c r="M83" s="427"/>
      <c r="N83" s="427"/>
      <c r="O83" s="71">
        <v>75000</v>
      </c>
      <c r="P83" s="182">
        <v>0.5</v>
      </c>
      <c r="Q83" s="251"/>
      <c r="R83" s="252"/>
      <c r="S83" s="47"/>
      <c r="T83" s="48">
        <v>40000</v>
      </c>
      <c r="U83" s="42"/>
      <c r="V83" s="49"/>
      <c r="W83" s="123"/>
      <c r="X83" s="183">
        <v>0.5</v>
      </c>
      <c r="Y83" s="56">
        <v>31754.5</v>
      </c>
      <c r="Z83" s="123"/>
      <c r="AA83" s="53"/>
      <c r="AB83" s="56">
        <v>10312</v>
      </c>
      <c r="AC83" s="109">
        <v>42066.5</v>
      </c>
      <c r="AD83" s="57">
        <v>42000</v>
      </c>
      <c r="AE83" s="232"/>
      <c r="AF83" s="232"/>
      <c r="AG83" s="232"/>
      <c r="AH83" s="232"/>
      <c r="AI83" s="56"/>
      <c r="AJ83" s="56"/>
      <c r="AK83" s="56"/>
      <c r="AL83" s="126">
        <v>0</v>
      </c>
      <c r="AM83" s="182">
        <v>0.5</v>
      </c>
      <c r="AN83" s="49">
        <v>37075</v>
      </c>
      <c r="AO83" s="57">
        <v>40000</v>
      </c>
      <c r="AP83" s="58"/>
      <c r="AQ83" s="59"/>
      <c r="AR83" s="60"/>
      <c r="AS83" s="254">
        <v>69878</v>
      </c>
      <c r="AT83" s="182">
        <v>0.5</v>
      </c>
      <c r="AU83" s="62">
        <v>40000</v>
      </c>
      <c r="AV83" s="64">
        <f t="shared" si="9"/>
        <v>34939</v>
      </c>
      <c r="AX83" s="179">
        <f t="shared" si="8"/>
        <v>34939</v>
      </c>
      <c r="AY83" s="64">
        <v>40000</v>
      </c>
    </row>
    <row r="84" spans="1:51" hidden="1">
      <c r="A84" s="106"/>
      <c r="B84" s="107"/>
      <c r="C84" s="107"/>
      <c r="D84" s="427"/>
      <c r="E84" s="431"/>
      <c r="F84" s="441" t="s">
        <v>75</v>
      </c>
      <c r="G84" s="442"/>
      <c r="H84" s="442"/>
      <c r="I84" s="442"/>
      <c r="J84" s="442"/>
      <c r="K84" s="442"/>
      <c r="L84" s="175"/>
      <c r="M84" s="427"/>
      <c r="N84" s="427"/>
      <c r="O84" s="71"/>
      <c r="P84" s="182"/>
      <c r="Q84" s="251"/>
      <c r="R84" s="252"/>
      <c r="S84" s="47"/>
      <c r="T84" s="48">
        <v>0</v>
      </c>
      <c r="U84" s="42"/>
      <c r="V84" s="49"/>
      <c r="W84" s="123"/>
      <c r="X84" s="183">
        <v>0</v>
      </c>
      <c r="Y84" s="56">
        <v>0</v>
      </c>
      <c r="Z84" s="123"/>
      <c r="AA84" s="53"/>
      <c r="AB84" s="56">
        <v>0</v>
      </c>
      <c r="AC84" s="109">
        <v>0</v>
      </c>
      <c r="AD84" s="57">
        <v>0</v>
      </c>
      <c r="AE84" s="232"/>
      <c r="AF84" s="232"/>
      <c r="AG84" s="232"/>
      <c r="AH84" s="232"/>
      <c r="AI84" s="56"/>
      <c r="AJ84" s="56"/>
      <c r="AK84" s="56"/>
      <c r="AL84" s="126">
        <v>0</v>
      </c>
      <c r="AM84" s="182">
        <v>0</v>
      </c>
      <c r="AN84" s="49">
        <v>0</v>
      </c>
      <c r="AO84" s="57">
        <v>0</v>
      </c>
      <c r="AP84" s="58"/>
      <c r="AQ84" s="59"/>
      <c r="AR84" s="60"/>
      <c r="AS84" s="254"/>
      <c r="AT84" s="182">
        <v>0</v>
      </c>
      <c r="AU84" s="62">
        <v>0</v>
      </c>
      <c r="AV84" s="64">
        <f t="shared" si="9"/>
        <v>0</v>
      </c>
      <c r="AX84" s="179">
        <f t="shared" si="8"/>
        <v>0</v>
      </c>
      <c r="AY84" s="64"/>
    </row>
    <row r="85" spans="1:51" hidden="1">
      <c r="A85" s="106"/>
      <c r="B85" s="107"/>
      <c r="C85" s="107"/>
      <c r="D85" s="427"/>
      <c r="E85" s="431"/>
      <c r="F85" s="441" t="s">
        <v>77</v>
      </c>
      <c r="G85" s="442"/>
      <c r="H85" s="442"/>
      <c r="I85" s="442"/>
      <c r="J85" s="442"/>
      <c r="K85" s="442"/>
      <c r="L85" s="175"/>
      <c r="M85" s="427"/>
      <c r="N85" s="427"/>
      <c r="O85" s="71"/>
      <c r="P85" s="182"/>
      <c r="Q85" s="251"/>
      <c r="R85" s="252"/>
      <c r="S85" s="47"/>
      <c r="T85" s="48">
        <v>0</v>
      </c>
      <c r="U85" s="42"/>
      <c r="V85" s="49"/>
      <c r="W85" s="123"/>
      <c r="X85" s="183">
        <v>0</v>
      </c>
      <c r="Y85" s="56">
        <v>0</v>
      </c>
      <c r="Z85" s="123"/>
      <c r="AA85" s="53"/>
      <c r="AB85" s="56">
        <v>0</v>
      </c>
      <c r="AC85" s="109">
        <v>0</v>
      </c>
      <c r="AD85" s="57">
        <v>0</v>
      </c>
      <c r="AE85" s="232"/>
      <c r="AF85" s="232"/>
      <c r="AG85" s="232"/>
      <c r="AH85" s="232"/>
      <c r="AI85" s="56"/>
      <c r="AJ85" s="56"/>
      <c r="AK85" s="56"/>
      <c r="AL85" s="126">
        <v>0</v>
      </c>
      <c r="AM85" s="182">
        <v>0</v>
      </c>
      <c r="AN85" s="49">
        <v>0</v>
      </c>
      <c r="AO85" s="57">
        <v>0</v>
      </c>
      <c r="AP85" s="58"/>
      <c r="AQ85" s="59"/>
      <c r="AR85" s="60"/>
      <c r="AS85" s="254"/>
      <c r="AT85" s="182">
        <v>0</v>
      </c>
      <c r="AU85" s="62">
        <v>0</v>
      </c>
      <c r="AV85" s="64">
        <f t="shared" si="9"/>
        <v>0</v>
      </c>
      <c r="AX85" s="179">
        <f t="shared" si="8"/>
        <v>0</v>
      </c>
      <c r="AY85" s="64"/>
    </row>
    <row r="86" spans="1:51">
      <c r="A86" s="106"/>
      <c r="B86" s="107"/>
      <c r="C86" s="107"/>
      <c r="D86" s="427"/>
      <c r="E86" s="431"/>
      <c r="F86" s="441" t="s">
        <v>78</v>
      </c>
      <c r="G86" s="442"/>
      <c r="H86" s="442"/>
      <c r="I86" s="442"/>
      <c r="J86" s="442"/>
      <c r="K86" s="442"/>
      <c r="L86" s="175"/>
      <c r="M86" s="427"/>
      <c r="N86" s="427"/>
      <c r="O86" s="71">
        <v>125000</v>
      </c>
      <c r="P86" s="182">
        <v>0.25</v>
      </c>
      <c r="Q86" s="251"/>
      <c r="R86" s="252"/>
      <c r="S86" s="47"/>
      <c r="T86" s="48">
        <v>250000</v>
      </c>
      <c r="U86" s="42"/>
      <c r="V86" s="49"/>
      <c r="W86" s="123"/>
      <c r="X86" s="183">
        <v>0.25</v>
      </c>
      <c r="Y86" s="56">
        <v>59637</v>
      </c>
      <c r="Z86" s="123"/>
      <c r="AA86" s="53"/>
      <c r="AB86" s="56">
        <v>8202.5</v>
      </c>
      <c r="AC86" s="109">
        <v>67839.5</v>
      </c>
      <c r="AD86" s="57">
        <v>100000</v>
      </c>
      <c r="AE86" s="232"/>
      <c r="AF86" s="232"/>
      <c r="AG86" s="232"/>
      <c r="AH86" s="232"/>
      <c r="AI86" s="56"/>
      <c r="AJ86" s="56"/>
      <c r="AK86" s="56"/>
      <c r="AL86" s="126">
        <v>0</v>
      </c>
      <c r="AM86" s="182">
        <v>0.25</v>
      </c>
      <c r="AN86" s="49">
        <v>100084.5</v>
      </c>
      <c r="AO86" s="57">
        <v>100000</v>
      </c>
      <c r="AP86" s="58"/>
      <c r="AQ86" s="59"/>
      <c r="AR86" s="60"/>
      <c r="AS86" s="254">
        <v>300558</v>
      </c>
      <c r="AT86" s="182">
        <v>0.2</v>
      </c>
      <c r="AU86" s="62">
        <v>100000</v>
      </c>
      <c r="AV86" s="64">
        <f t="shared" si="9"/>
        <v>60111.600000000006</v>
      </c>
      <c r="AX86" s="179">
        <f t="shared" si="8"/>
        <v>60112</v>
      </c>
      <c r="AY86" s="64">
        <v>60000</v>
      </c>
    </row>
    <row r="87" spans="1:51">
      <c r="A87" s="106"/>
      <c r="B87" s="107"/>
      <c r="C87" s="107"/>
      <c r="D87" s="427"/>
      <c r="E87" s="431"/>
      <c r="F87" s="441" t="s">
        <v>80</v>
      </c>
      <c r="G87" s="442"/>
      <c r="H87" s="442"/>
      <c r="I87" s="442"/>
      <c r="J87" s="442"/>
      <c r="K87" s="442"/>
      <c r="L87" s="175"/>
      <c r="M87" s="427"/>
      <c r="N87" s="427"/>
      <c r="O87" s="71">
        <v>72500</v>
      </c>
      <c r="P87" s="182">
        <v>0.28999999999999998</v>
      </c>
      <c r="Q87" s="251"/>
      <c r="R87" s="252"/>
      <c r="S87" s="47"/>
      <c r="T87" s="48">
        <v>87000</v>
      </c>
      <c r="U87" s="42"/>
      <c r="V87" s="49"/>
      <c r="W87" s="123"/>
      <c r="X87" s="183">
        <v>0.28999999999999998</v>
      </c>
      <c r="Y87" s="56">
        <v>50244.82</v>
      </c>
      <c r="Z87" s="123"/>
      <c r="AA87" s="53"/>
      <c r="AB87" s="56">
        <v>5800</v>
      </c>
      <c r="AC87" s="109">
        <v>56044.82</v>
      </c>
      <c r="AD87" s="57">
        <v>60000</v>
      </c>
      <c r="AE87" s="232"/>
      <c r="AF87" s="232"/>
      <c r="AG87" s="232"/>
      <c r="AH87" s="232"/>
      <c r="AI87" s="56"/>
      <c r="AJ87" s="56"/>
      <c r="AK87" s="56"/>
      <c r="AL87" s="126">
        <v>0</v>
      </c>
      <c r="AM87" s="182">
        <v>0.28999999999999998</v>
      </c>
      <c r="AN87" s="49">
        <v>138566.34999999998</v>
      </c>
      <c r="AO87" s="57">
        <v>140000</v>
      </c>
      <c r="AP87" s="58"/>
      <c r="AQ87" s="59"/>
      <c r="AR87" s="60"/>
      <c r="AS87" s="254">
        <v>401144</v>
      </c>
      <c r="AT87" s="182">
        <v>0.3</v>
      </c>
      <c r="AU87" s="62">
        <v>140000</v>
      </c>
      <c r="AV87" s="64">
        <f t="shared" si="9"/>
        <v>120343.2</v>
      </c>
      <c r="AX87" s="179">
        <f t="shared" si="8"/>
        <v>120343</v>
      </c>
      <c r="AY87" s="64">
        <v>120000</v>
      </c>
    </row>
    <row r="88" spans="1:51">
      <c r="A88" s="106"/>
      <c r="B88" s="107"/>
      <c r="C88" s="107"/>
      <c r="D88" s="427"/>
      <c r="E88" s="431"/>
      <c r="F88" s="441" t="s">
        <v>82</v>
      </c>
      <c r="G88" s="442"/>
      <c r="H88" s="442"/>
      <c r="I88" s="442"/>
      <c r="J88" s="442"/>
      <c r="K88" s="442"/>
      <c r="L88" s="175"/>
      <c r="M88" s="427"/>
      <c r="N88" s="427"/>
      <c r="O88" s="71">
        <v>1171500</v>
      </c>
      <c r="P88" s="182">
        <v>0.71</v>
      </c>
      <c r="Q88" s="251"/>
      <c r="R88" s="252"/>
      <c r="S88" s="47"/>
      <c r="T88" s="48">
        <v>852000</v>
      </c>
      <c r="U88" s="42"/>
      <c r="V88" s="49"/>
      <c r="W88" s="123"/>
      <c r="X88" s="183">
        <v>0.71</v>
      </c>
      <c r="Y88" s="56">
        <v>917320.71</v>
      </c>
      <c r="Z88" s="123"/>
      <c r="AA88" s="53"/>
      <c r="AB88" s="56">
        <v>92300</v>
      </c>
      <c r="AC88" s="109">
        <v>1009620.71</v>
      </c>
      <c r="AD88" s="57">
        <v>1000000</v>
      </c>
      <c r="AE88" s="232"/>
      <c r="AF88" s="232"/>
      <c r="AG88" s="232"/>
      <c r="AH88" s="232"/>
      <c r="AI88" s="56"/>
      <c r="AJ88" s="56"/>
      <c r="AK88" s="56"/>
      <c r="AL88" s="126">
        <v>0</v>
      </c>
      <c r="AM88" s="182">
        <v>0.71</v>
      </c>
      <c r="AN88" s="49">
        <v>1461431.3399999999</v>
      </c>
      <c r="AO88" s="57">
        <v>1500000</v>
      </c>
      <c r="AP88" s="58"/>
      <c r="AQ88" s="59"/>
      <c r="AR88" s="60"/>
      <c r="AS88" s="254">
        <v>3457059</v>
      </c>
      <c r="AT88" s="182">
        <v>0.5</v>
      </c>
      <c r="AU88" s="62">
        <v>1500000</v>
      </c>
      <c r="AV88" s="64">
        <f t="shared" si="9"/>
        <v>1728529.5</v>
      </c>
      <c r="AX88" s="179">
        <f t="shared" si="8"/>
        <v>1728530</v>
      </c>
      <c r="AY88" s="64">
        <v>1700000</v>
      </c>
    </row>
    <row r="89" spans="1:51">
      <c r="A89" s="106"/>
      <c r="B89" s="107"/>
      <c r="C89" s="107"/>
      <c r="D89" s="427"/>
      <c r="E89" s="431"/>
      <c r="F89" s="441" t="s">
        <v>84</v>
      </c>
      <c r="G89" s="442"/>
      <c r="H89" s="442"/>
      <c r="I89" s="442"/>
      <c r="J89" s="442"/>
      <c r="K89" s="442"/>
      <c r="L89" s="175"/>
      <c r="M89" s="427"/>
      <c r="N89" s="427"/>
      <c r="O89" s="71">
        <v>260000</v>
      </c>
      <c r="P89" s="182">
        <v>0.4</v>
      </c>
      <c r="Q89" s="251"/>
      <c r="R89" s="252"/>
      <c r="S89" s="47"/>
      <c r="T89" s="48">
        <v>120000</v>
      </c>
      <c r="U89" s="42"/>
      <c r="V89" s="49"/>
      <c r="W89" s="123"/>
      <c r="X89" s="183">
        <v>0.4</v>
      </c>
      <c r="Y89" s="56">
        <v>249442</v>
      </c>
      <c r="Z89" s="123"/>
      <c r="AA89" s="53"/>
      <c r="AB89" s="56">
        <v>46400</v>
      </c>
      <c r="AC89" s="109">
        <v>295842</v>
      </c>
      <c r="AD89" s="57">
        <v>300000</v>
      </c>
      <c r="AE89" s="232"/>
      <c r="AF89" s="232"/>
      <c r="AG89" s="232"/>
      <c r="AH89" s="232"/>
      <c r="AI89" s="56"/>
      <c r="AJ89" s="56"/>
      <c r="AK89" s="56"/>
      <c r="AL89" s="126">
        <v>0</v>
      </c>
      <c r="AM89" s="182">
        <v>0.4</v>
      </c>
      <c r="AN89" s="49">
        <v>365594.4</v>
      </c>
      <c r="AO89" s="57">
        <v>360000</v>
      </c>
      <c r="AP89" s="58"/>
      <c r="AQ89" s="59"/>
      <c r="AR89" s="60"/>
      <c r="AS89" s="254">
        <v>693809</v>
      </c>
      <c r="AT89" s="182">
        <v>0.4</v>
      </c>
      <c r="AU89" s="62">
        <v>360000</v>
      </c>
      <c r="AV89" s="64">
        <f t="shared" si="9"/>
        <v>277523.60000000003</v>
      </c>
      <c r="AX89" s="179">
        <f t="shared" si="8"/>
        <v>277524</v>
      </c>
      <c r="AY89" s="64">
        <v>300000</v>
      </c>
    </row>
    <row r="90" spans="1:51">
      <c r="A90" s="106"/>
      <c r="B90" s="107"/>
      <c r="C90" s="107"/>
      <c r="D90" s="427"/>
      <c r="E90" s="431"/>
      <c r="F90" s="441" t="s">
        <v>85</v>
      </c>
      <c r="G90" s="442"/>
      <c r="H90" s="442"/>
      <c r="I90" s="442"/>
      <c r="J90" s="442"/>
      <c r="K90" s="442"/>
      <c r="L90" s="175"/>
      <c r="M90" s="427"/>
      <c r="N90" s="427"/>
      <c r="O90" s="71">
        <v>304500</v>
      </c>
      <c r="P90" s="182">
        <v>0.21</v>
      </c>
      <c r="Q90" s="251"/>
      <c r="R90" s="252"/>
      <c r="S90" s="47"/>
      <c r="T90" s="48">
        <v>420000</v>
      </c>
      <c r="U90" s="42"/>
      <c r="V90" s="49"/>
      <c r="W90" s="123"/>
      <c r="X90" s="183">
        <v>0.21</v>
      </c>
      <c r="Y90" s="56">
        <v>132617.72999999998</v>
      </c>
      <c r="Z90" s="123"/>
      <c r="AA90" s="53"/>
      <c r="AB90" s="56">
        <v>19950</v>
      </c>
      <c r="AC90" s="109">
        <v>152567.72999999998</v>
      </c>
      <c r="AD90" s="57">
        <v>186000</v>
      </c>
      <c r="AE90" s="232"/>
      <c r="AF90" s="232"/>
      <c r="AG90" s="232"/>
      <c r="AH90" s="232"/>
      <c r="AI90" s="56"/>
      <c r="AJ90" s="56"/>
      <c r="AK90" s="56"/>
      <c r="AL90" s="126">
        <v>0</v>
      </c>
      <c r="AM90" s="182">
        <v>0.21</v>
      </c>
      <c r="AN90" s="49">
        <v>249907.56</v>
      </c>
      <c r="AO90" s="57">
        <v>250000</v>
      </c>
      <c r="AP90" s="58"/>
      <c r="AQ90" s="59"/>
      <c r="AR90" s="60"/>
      <c r="AS90" s="254">
        <v>908671</v>
      </c>
      <c r="AT90" s="182">
        <v>0.2</v>
      </c>
      <c r="AU90" s="62">
        <v>250000</v>
      </c>
      <c r="AV90" s="64">
        <f t="shared" si="9"/>
        <v>181734.2</v>
      </c>
      <c r="AX90" s="179">
        <f t="shared" si="8"/>
        <v>181734</v>
      </c>
      <c r="AY90" s="64">
        <v>100000</v>
      </c>
    </row>
    <row r="91" spans="1:51">
      <c r="A91" s="106"/>
      <c r="B91" s="107"/>
      <c r="C91" s="107"/>
      <c r="D91" s="427"/>
      <c r="E91" s="431"/>
      <c r="F91" s="439" t="s">
        <v>86</v>
      </c>
      <c r="G91" s="440"/>
      <c r="H91" s="440"/>
      <c r="I91" s="440"/>
      <c r="J91" s="440"/>
      <c r="K91" s="440"/>
      <c r="L91" s="175"/>
      <c r="M91" s="427"/>
      <c r="N91" s="427"/>
      <c r="O91" s="71">
        <v>140000</v>
      </c>
      <c r="P91" s="182">
        <v>0.5</v>
      </c>
      <c r="Q91" s="251"/>
      <c r="R91" s="252"/>
      <c r="S91" s="47"/>
      <c r="T91" s="48">
        <v>140000</v>
      </c>
      <c r="U91" s="42"/>
      <c r="V91" s="49"/>
      <c r="W91" s="123"/>
      <c r="X91" s="183">
        <v>0.5</v>
      </c>
      <c r="Y91" s="56">
        <v>120506</v>
      </c>
      <c r="Z91" s="123"/>
      <c r="AA91" s="53"/>
      <c r="AB91" s="56">
        <v>27166</v>
      </c>
      <c r="AC91" s="109">
        <v>147672</v>
      </c>
      <c r="AD91" s="57">
        <v>150000</v>
      </c>
      <c r="AE91" s="232"/>
      <c r="AF91" s="232"/>
      <c r="AG91" s="232"/>
      <c r="AH91" s="232"/>
      <c r="AI91" s="56"/>
      <c r="AJ91" s="56"/>
      <c r="AK91" s="56"/>
      <c r="AL91" s="126">
        <v>0</v>
      </c>
      <c r="AM91" s="182">
        <v>0.5</v>
      </c>
      <c r="AN91" s="49">
        <v>143703</v>
      </c>
      <c r="AO91" s="57">
        <v>150000</v>
      </c>
      <c r="AP91" s="58"/>
      <c r="AQ91" s="59"/>
      <c r="AR91" s="60"/>
      <c r="AS91" s="254">
        <v>253794</v>
      </c>
      <c r="AT91" s="182">
        <v>0.5</v>
      </c>
      <c r="AU91" s="62">
        <v>150000</v>
      </c>
      <c r="AV91" s="64">
        <f t="shared" si="9"/>
        <v>126897</v>
      </c>
      <c r="AX91" s="179">
        <f t="shared" si="8"/>
        <v>126897</v>
      </c>
      <c r="AY91" s="64">
        <v>130000</v>
      </c>
    </row>
    <row r="92" spans="1:51" hidden="1">
      <c r="A92" s="106"/>
      <c r="B92" s="107"/>
      <c r="C92" s="107"/>
      <c r="D92" s="427"/>
      <c r="E92" s="431"/>
      <c r="F92" s="441" t="s">
        <v>87</v>
      </c>
      <c r="G92" s="442"/>
      <c r="H92" s="442"/>
      <c r="I92" s="442"/>
      <c r="J92" s="442"/>
      <c r="K92" s="442"/>
      <c r="L92" s="175"/>
      <c r="M92" s="427"/>
      <c r="N92" s="427"/>
      <c r="O92" s="71">
        <v>8100</v>
      </c>
      <c r="P92" s="182">
        <v>0.67</v>
      </c>
      <c r="Q92" s="251"/>
      <c r="R92" s="252"/>
      <c r="S92" s="47"/>
      <c r="T92" s="48">
        <v>2680</v>
      </c>
      <c r="U92" s="42"/>
      <c r="V92" s="49"/>
      <c r="W92" s="123"/>
      <c r="X92" s="183">
        <v>0.67</v>
      </c>
      <c r="Y92" s="56">
        <v>0</v>
      </c>
      <c r="Z92" s="123"/>
      <c r="AA92" s="53"/>
      <c r="AB92" s="56">
        <v>0</v>
      </c>
      <c r="AC92" s="109">
        <v>0</v>
      </c>
      <c r="AD92" s="57">
        <v>5000</v>
      </c>
      <c r="AE92" s="232"/>
      <c r="AF92" s="232"/>
      <c r="AG92" s="232"/>
      <c r="AH92" s="232"/>
      <c r="AI92" s="56"/>
      <c r="AJ92" s="56"/>
      <c r="AK92" s="56"/>
      <c r="AL92" s="126">
        <v>0</v>
      </c>
      <c r="AM92" s="182">
        <v>1</v>
      </c>
      <c r="AN92" s="49">
        <v>0</v>
      </c>
      <c r="AO92" s="57">
        <v>0</v>
      </c>
      <c r="AP92" s="58"/>
      <c r="AQ92" s="59"/>
      <c r="AR92" s="60"/>
      <c r="AS92" s="254"/>
      <c r="AT92" s="182">
        <v>1</v>
      </c>
      <c r="AU92" s="62">
        <v>0</v>
      </c>
      <c r="AV92" s="64">
        <f t="shared" si="9"/>
        <v>0</v>
      </c>
      <c r="AX92" s="179">
        <f t="shared" si="8"/>
        <v>0</v>
      </c>
      <c r="AY92" s="64"/>
    </row>
    <row r="93" spans="1:51">
      <c r="A93" s="106"/>
      <c r="B93" s="107"/>
      <c r="C93" s="107"/>
      <c r="D93" s="427"/>
      <c r="E93" s="431"/>
      <c r="F93" s="441" t="s">
        <v>88</v>
      </c>
      <c r="G93" s="442"/>
      <c r="H93" s="442"/>
      <c r="I93" s="442"/>
      <c r="J93" s="442"/>
      <c r="K93" s="442"/>
      <c r="L93" s="175"/>
      <c r="M93" s="427"/>
      <c r="N93" s="427"/>
      <c r="O93" s="71">
        <v>729800</v>
      </c>
      <c r="P93" s="182">
        <v>0.89</v>
      </c>
      <c r="Q93" s="251"/>
      <c r="R93" s="252"/>
      <c r="S93" s="47"/>
      <c r="T93" s="48">
        <v>1335000</v>
      </c>
      <c r="U93" s="42"/>
      <c r="V93" s="49"/>
      <c r="W93" s="123"/>
      <c r="X93" s="183">
        <v>0.89</v>
      </c>
      <c r="Y93" s="56">
        <v>687907.7</v>
      </c>
      <c r="Z93" s="123"/>
      <c r="AA93" s="53"/>
      <c r="AB93" s="56">
        <v>231328.80000000002</v>
      </c>
      <c r="AC93" s="109">
        <v>919236.5</v>
      </c>
      <c r="AD93" s="57">
        <v>950000</v>
      </c>
      <c r="AE93" s="232"/>
      <c r="AF93" s="232"/>
      <c r="AG93" s="232"/>
      <c r="AH93" s="232"/>
      <c r="AI93" s="56"/>
      <c r="AJ93" s="56"/>
      <c r="AK93" s="56"/>
      <c r="AL93" s="126">
        <v>0</v>
      </c>
      <c r="AM93" s="182">
        <v>0.89</v>
      </c>
      <c r="AN93" s="49">
        <v>781167.24</v>
      </c>
      <c r="AO93" s="57">
        <v>800000</v>
      </c>
      <c r="AP93" s="58"/>
      <c r="AQ93" s="59"/>
      <c r="AR93" s="60"/>
      <c r="AS93" s="254">
        <v>966098</v>
      </c>
      <c r="AT93" s="182">
        <v>0.9</v>
      </c>
      <c r="AU93" s="62">
        <v>800000</v>
      </c>
      <c r="AV93" s="64">
        <f t="shared" si="9"/>
        <v>869488.20000000007</v>
      </c>
      <c r="AX93" s="179">
        <f t="shared" si="8"/>
        <v>869488</v>
      </c>
      <c r="AY93" s="64">
        <v>870000</v>
      </c>
    </row>
    <row r="94" spans="1:51">
      <c r="A94" s="106"/>
      <c r="B94" s="107"/>
      <c r="C94" s="107"/>
      <c r="D94" s="427"/>
      <c r="E94" s="431"/>
      <c r="F94" s="441" t="s">
        <v>89</v>
      </c>
      <c r="G94" s="442"/>
      <c r="H94" s="442"/>
      <c r="I94" s="442"/>
      <c r="J94" s="442"/>
      <c r="K94" s="442"/>
      <c r="L94" s="175"/>
      <c r="M94" s="427"/>
      <c r="N94" s="427"/>
      <c r="O94" s="71">
        <v>1525000</v>
      </c>
      <c r="P94" s="182">
        <v>0.5</v>
      </c>
      <c r="Q94" s="251"/>
      <c r="R94" s="252"/>
      <c r="S94" s="47"/>
      <c r="T94" s="48">
        <v>1750000</v>
      </c>
      <c r="U94" s="42"/>
      <c r="V94" s="49"/>
      <c r="W94" s="123"/>
      <c r="X94" s="183">
        <v>0.5</v>
      </c>
      <c r="Y94" s="56">
        <v>2319930</v>
      </c>
      <c r="Z94" s="123"/>
      <c r="AA94" s="53"/>
      <c r="AB94" s="56">
        <v>294427</v>
      </c>
      <c r="AC94" s="109">
        <v>2614357</v>
      </c>
      <c r="AD94" s="57">
        <v>2840000</v>
      </c>
      <c r="AE94" s="232"/>
      <c r="AF94" s="232"/>
      <c r="AG94" s="232"/>
      <c r="AH94" s="232"/>
      <c r="AI94" s="56"/>
      <c r="AJ94" s="56"/>
      <c r="AK94" s="56"/>
      <c r="AL94" s="126">
        <v>0</v>
      </c>
      <c r="AM94" s="182">
        <v>0.5</v>
      </c>
      <c r="AN94" s="49">
        <v>2542536</v>
      </c>
      <c r="AO94" s="57">
        <v>2600000</v>
      </c>
      <c r="AP94" s="58"/>
      <c r="AQ94" s="59"/>
      <c r="AR94" s="60"/>
      <c r="AS94" s="254">
        <v>4029243</v>
      </c>
      <c r="AT94" s="182">
        <v>0.4</v>
      </c>
      <c r="AU94" s="62">
        <v>2600000</v>
      </c>
      <c r="AV94" s="64">
        <f t="shared" si="9"/>
        <v>1611697.2000000002</v>
      </c>
      <c r="AX94" s="179">
        <f t="shared" si="8"/>
        <v>1611697</v>
      </c>
      <c r="AY94" s="64">
        <v>1650000</v>
      </c>
    </row>
    <row r="95" spans="1:51">
      <c r="A95" s="106"/>
      <c r="B95" s="107"/>
      <c r="C95" s="107"/>
      <c r="D95" s="427"/>
      <c r="E95" s="431"/>
      <c r="F95" s="441" t="s">
        <v>90</v>
      </c>
      <c r="G95" s="442"/>
      <c r="H95" s="442"/>
      <c r="I95" s="442"/>
      <c r="J95" s="442"/>
      <c r="K95" s="442"/>
      <c r="L95" s="175"/>
      <c r="M95" s="427"/>
      <c r="N95" s="427"/>
      <c r="O95" s="71">
        <v>7100</v>
      </c>
      <c r="P95" s="182">
        <v>1</v>
      </c>
      <c r="Q95" s="251">
        <v>43760</v>
      </c>
      <c r="R95" s="252">
        <v>42760</v>
      </c>
      <c r="S95" s="47">
        <v>86520</v>
      </c>
      <c r="T95" s="48">
        <v>86520</v>
      </c>
      <c r="U95" s="42"/>
      <c r="V95" s="49"/>
      <c r="W95" s="123">
        <v>14240</v>
      </c>
      <c r="X95" s="183">
        <v>1</v>
      </c>
      <c r="Y95" s="56">
        <v>14240</v>
      </c>
      <c r="Z95" s="123">
        <v>50000</v>
      </c>
      <c r="AA95" s="53" t="s">
        <v>107</v>
      </c>
      <c r="AB95" s="56">
        <v>50000</v>
      </c>
      <c r="AC95" s="109">
        <v>64240</v>
      </c>
      <c r="AD95" s="57">
        <v>70000</v>
      </c>
      <c r="AE95" s="232"/>
      <c r="AF95" s="232"/>
      <c r="AG95" s="232"/>
      <c r="AH95" s="232"/>
      <c r="AI95" s="56"/>
      <c r="AJ95" s="56"/>
      <c r="AK95" s="56">
        <v>70000</v>
      </c>
      <c r="AL95" s="126">
        <v>70000</v>
      </c>
      <c r="AM95" s="182">
        <v>1</v>
      </c>
      <c r="AN95" s="49">
        <v>70000</v>
      </c>
      <c r="AO95" s="57">
        <v>70000</v>
      </c>
      <c r="AP95" s="58"/>
      <c r="AQ95" s="59"/>
      <c r="AR95" s="60"/>
      <c r="AS95" s="254">
        <v>0</v>
      </c>
      <c r="AT95" s="182">
        <v>1</v>
      </c>
      <c r="AU95" s="62">
        <v>70000</v>
      </c>
      <c r="AV95" s="64">
        <v>30000</v>
      </c>
      <c r="AW95" s="255"/>
      <c r="AX95" s="256">
        <f t="shared" si="8"/>
        <v>30000</v>
      </c>
      <c r="AY95" s="64">
        <v>30000</v>
      </c>
    </row>
    <row r="96" spans="1:51" hidden="1">
      <c r="A96" s="106"/>
      <c r="B96" s="107"/>
      <c r="C96" s="107"/>
      <c r="D96" s="427"/>
      <c r="E96" s="431"/>
      <c r="F96" s="441" t="s">
        <v>91</v>
      </c>
      <c r="G96" s="442"/>
      <c r="H96" s="442"/>
      <c r="I96" s="442"/>
      <c r="J96" s="442"/>
      <c r="K96" s="442"/>
      <c r="L96" s="175"/>
      <c r="M96" s="427"/>
      <c r="N96" s="427"/>
      <c r="O96" s="71">
        <v>57000</v>
      </c>
      <c r="P96" s="182">
        <v>1</v>
      </c>
      <c r="Q96" s="251"/>
      <c r="R96" s="252"/>
      <c r="S96" s="47"/>
      <c r="T96" s="48">
        <v>100000</v>
      </c>
      <c r="U96" s="42"/>
      <c r="V96" s="49"/>
      <c r="W96" s="123"/>
      <c r="X96" s="183">
        <v>1</v>
      </c>
      <c r="Y96" s="56">
        <v>0</v>
      </c>
      <c r="Z96" s="123">
        <v>30965</v>
      </c>
      <c r="AA96" s="53"/>
      <c r="AB96" s="56">
        <v>30965</v>
      </c>
      <c r="AC96" s="184">
        <v>30965</v>
      </c>
      <c r="AD96" s="62">
        <v>30000</v>
      </c>
      <c r="AE96" s="232"/>
      <c r="AF96" s="232"/>
      <c r="AG96" s="232"/>
      <c r="AH96" s="232"/>
      <c r="AI96" s="56"/>
      <c r="AJ96" s="56"/>
      <c r="AK96" s="56"/>
      <c r="AL96" s="126">
        <v>0</v>
      </c>
      <c r="AM96" s="182">
        <v>1</v>
      </c>
      <c r="AN96" s="49">
        <v>0</v>
      </c>
      <c r="AO96" s="57">
        <v>0</v>
      </c>
      <c r="AP96" s="58"/>
      <c r="AQ96" s="59"/>
      <c r="AR96" s="60"/>
      <c r="AS96" s="254"/>
      <c r="AT96" s="182">
        <v>1</v>
      </c>
      <c r="AU96" s="62">
        <v>0</v>
      </c>
      <c r="AV96" s="64">
        <f t="shared" si="9"/>
        <v>0</v>
      </c>
      <c r="AX96" s="179">
        <f t="shared" si="8"/>
        <v>0</v>
      </c>
      <c r="AY96" s="64"/>
    </row>
    <row r="97" spans="1:51">
      <c r="A97" s="106"/>
      <c r="B97" s="107"/>
      <c r="C97" s="107"/>
      <c r="D97" s="427"/>
      <c r="E97" s="431"/>
      <c r="F97" s="441" t="s">
        <v>92</v>
      </c>
      <c r="G97" s="442"/>
      <c r="H97" s="442"/>
      <c r="I97" s="442"/>
      <c r="J97" s="442"/>
      <c r="K97" s="442"/>
      <c r="L97" s="175"/>
      <c r="M97" s="427"/>
      <c r="N97" s="427"/>
      <c r="O97" s="71">
        <v>231000</v>
      </c>
      <c r="P97" s="182">
        <v>0.77</v>
      </c>
      <c r="Q97" s="251"/>
      <c r="R97" s="252"/>
      <c r="S97" s="47"/>
      <c r="T97" s="48">
        <v>385000</v>
      </c>
      <c r="U97" s="42"/>
      <c r="V97" s="49"/>
      <c r="W97" s="123"/>
      <c r="X97" s="183">
        <v>0.77</v>
      </c>
      <c r="Y97" s="56">
        <v>0</v>
      </c>
      <c r="Z97" s="123"/>
      <c r="AA97" s="53"/>
      <c r="AB97" s="56">
        <v>236390</v>
      </c>
      <c r="AC97" s="109">
        <v>236390</v>
      </c>
      <c r="AD97" s="57">
        <v>240000</v>
      </c>
      <c r="AE97" s="232"/>
      <c r="AF97" s="232"/>
      <c r="AG97" s="232"/>
      <c r="AH97" s="232"/>
      <c r="AI97" s="56"/>
      <c r="AJ97" s="56"/>
      <c r="AK97" s="56"/>
      <c r="AL97" s="126">
        <v>0</v>
      </c>
      <c r="AM97" s="182">
        <v>0.77</v>
      </c>
      <c r="AN97" s="49">
        <v>236390</v>
      </c>
      <c r="AO97" s="57">
        <v>240000</v>
      </c>
      <c r="AP97" s="58"/>
      <c r="AQ97" s="59"/>
      <c r="AR97" s="60"/>
      <c r="AS97" s="254">
        <v>300000</v>
      </c>
      <c r="AT97" s="182">
        <v>0.8</v>
      </c>
      <c r="AU97" s="62">
        <v>240000</v>
      </c>
      <c r="AV97" s="64">
        <f t="shared" si="9"/>
        <v>240000</v>
      </c>
      <c r="AX97" s="179">
        <f t="shared" si="8"/>
        <v>240000</v>
      </c>
      <c r="AY97" s="64">
        <v>240000</v>
      </c>
    </row>
    <row r="98" spans="1:51" hidden="1">
      <c r="A98" s="106"/>
      <c r="B98" s="107"/>
      <c r="C98" s="107"/>
      <c r="D98" s="427"/>
      <c r="E98" s="431"/>
      <c r="F98" s="441" t="s">
        <v>94</v>
      </c>
      <c r="G98" s="442"/>
      <c r="H98" s="442"/>
      <c r="I98" s="442"/>
      <c r="J98" s="442"/>
      <c r="K98" s="442"/>
      <c r="L98" s="175"/>
      <c r="M98" s="427"/>
      <c r="N98" s="427"/>
      <c r="O98" s="71"/>
      <c r="P98" s="182"/>
      <c r="Q98" s="251"/>
      <c r="R98" s="252"/>
      <c r="S98" s="47"/>
      <c r="T98" s="48">
        <v>0</v>
      </c>
      <c r="U98" s="42"/>
      <c r="V98" s="49"/>
      <c r="W98" s="123"/>
      <c r="X98" s="183">
        <v>0</v>
      </c>
      <c r="Y98" s="56">
        <v>0</v>
      </c>
      <c r="Z98" s="123"/>
      <c r="AA98" s="53"/>
      <c r="AB98" s="56">
        <v>0</v>
      </c>
      <c r="AC98" s="109">
        <v>0</v>
      </c>
      <c r="AD98" s="57">
        <v>0</v>
      </c>
      <c r="AE98" s="232"/>
      <c r="AF98" s="232"/>
      <c r="AG98" s="232"/>
      <c r="AH98" s="232"/>
      <c r="AI98" s="56"/>
      <c r="AJ98" s="56"/>
      <c r="AK98" s="56"/>
      <c r="AL98" s="126">
        <v>0</v>
      </c>
      <c r="AM98" s="182">
        <v>0</v>
      </c>
      <c r="AN98" s="49">
        <v>0</v>
      </c>
      <c r="AO98" s="57">
        <v>0</v>
      </c>
      <c r="AP98" s="58"/>
      <c r="AQ98" s="59"/>
      <c r="AR98" s="60"/>
      <c r="AS98" s="254"/>
      <c r="AT98" s="182">
        <v>0</v>
      </c>
      <c r="AU98" s="62">
        <v>0</v>
      </c>
      <c r="AV98" s="64">
        <f t="shared" si="9"/>
        <v>0</v>
      </c>
      <c r="AX98" s="179">
        <f t="shared" si="8"/>
        <v>0</v>
      </c>
      <c r="AY98" s="64"/>
    </row>
    <row r="99" spans="1:51" hidden="1">
      <c r="A99" s="106"/>
      <c r="B99" s="107"/>
      <c r="C99" s="107"/>
      <c r="D99" s="427"/>
      <c r="E99" s="431"/>
      <c r="F99" s="441" t="s">
        <v>97</v>
      </c>
      <c r="G99" s="442"/>
      <c r="H99" s="442"/>
      <c r="I99" s="442"/>
      <c r="J99" s="442"/>
      <c r="K99" s="442"/>
      <c r="L99" s="175"/>
      <c r="M99" s="427"/>
      <c r="N99" s="427"/>
      <c r="O99" s="71"/>
      <c r="P99" s="182"/>
      <c r="Q99" s="251"/>
      <c r="R99" s="252"/>
      <c r="S99" s="47"/>
      <c r="T99" s="48">
        <v>0</v>
      </c>
      <c r="U99" s="42"/>
      <c r="V99" s="49"/>
      <c r="W99" s="123"/>
      <c r="X99" s="183">
        <v>0</v>
      </c>
      <c r="Y99" s="56">
        <v>0</v>
      </c>
      <c r="Z99" s="123"/>
      <c r="AA99" s="53"/>
      <c r="AB99" s="56">
        <v>0</v>
      </c>
      <c r="AC99" s="109">
        <v>0</v>
      </c>
      <c r="AD99" s="57">
        <v>0</v>
      </c>
      <c r="AE99" s="232"/>
      <c r="AF99" s="232"/>
      <c r="AG99" s="232"/>
      <c r="AH99" s="232"/>
      <c r="AI99" s="56"/>
      <c r="AJ99" s="56"/>
      <c r="AK99" s="56"/>
      <c r="AL99" s="126">
        <v>0</v>
      </c>
      <c r="AM99" s="182">
        <v>0</v>
      </c>
      <c r="AN99" s="49">
        <v>0</v>
      </c>
      <c r="AO99" s="57">
        <v>0</v>
      </c>
      <c r="AP99" s="58"/>
      <c r="AQ99" s="59"/>
      <c r="AR99" s="60"/>
      <c r="AS99" s="254"/>
      <c r="AT99" s="182">
        <v>0</v>
      </c>
      <c r="AU99" s="62">
        <v>0</v>
      </c>
      <c r="AV99" s="64">
        <f t="shared" si="9"/>
        <v>0</v>
      </c>
      <c r="AX99" s="179">
        <f t="shared" si="8"/>
        <v>0</v>
      </c>
      <c r="AY99" s="64"/>
    </row>
    <row r="100" spans="1:51">
      <c r="A100" s="106"/>
      <c r="B100" s="107"/>
      <c r="C100" s="107"/>
      <c r="D100" s="427"/>
      <c r="E100" s="431"/>
      <c r="F100" s="439" t="s">
        <v>99</v>
      </c>
      <c r="G100" s="440"/>
      <c r="H100" s="440"/>
      <c r="I100" s="440"/>
      <c r="J100" s="440"/>
      <c r="K100" s="440"/>
      <c r="L100" s="175"/>
      <c r="M100" s="427"/>
      <c r="N100" s="427"/>
      <c r="O100" s="71">
        <v>120000</v>
      </c>
      <c r="P100" s="182">
        <v>0.06</v>
      </c>
      <c r="Q100" s="251"/>
      <c r="R100" s="252"/>
      <c r="S100" s="47"/>
      <c r="T100" s="48">
        <v>192000</v>
      </c>
      <c r="U100" s="42"/>
      <c r="V100" s="49"/>
      <c r="W100" s="123"/>
      <c r="X100" s="183">
        <v>0.06</v>
      </c>
      <c r="Y100" s="56">
        <v>146815.38</v>
      </c>
      <c r="Z100" s="123"/>
      <c r="AA100" s="53"/>
      <c r="AB100" s="56">
        <v>21804.3</v>
      </c>
      <c r="AC100" s="109">
        <v>168619.68</v>
      </c>
      <c r="AD100" s="57">
        <v>192000</v>
      </c>
      <c r="AE100" s="232"/>
      <c r="AF100" s="232"/>
      <c r="AG100" s="232"/>
      <c r="AH100" s="232"/>
      <c r="AI100" s="56"/>
      <c r="AJ100" s="56"/>
      <c r="AK100" s="56"/>
      <c r="AL100" s="126">
        <v>0</v>
      </c>
      <c r="AM100" s="182">
        <v>0.06</v>
      </c>
      <c r="AN100" s="49">
        <v>503013.24</v>
      </c>
      <c r="AO100" s="57">
        <v>200000</v>
      </c>
      <c r="AP100" s="58"/>
      <c r="AQ100" s="59"/>
      <c r="AR100" s="60"/>
      <c r="AS100" s="254">
        <v>4169232</v>
      </c>
      <c r="AT100" s="182">
        <v>0.1</v>
      </c>
      <c r="AU100" s="62">
        <v>200000</v>
      </c>
      <c r="AV100" s="64">
        <f t="shared" si="9"/>
        <v>416923.2</v>
      </c>
      <c r="AX100" s="179">
        <f t="shared" si="8"/>
        <v>416923</v>
      </c>
      <c r="AY100" s="64">
        <v>150000</v>
      </c>
    </row>
    <row r="101" spans="1:51" hidden="1">
      <c r="A101" s="106"/>
      <c r="B101" s="107"/>
      <c r="C101" s="107"/>
      <c r="D101" s="427"/>
      <c r="E101" s="431"/>
      <c r="F101" s="441" t="s">
        <v>101</v>
      </c>
      <c r="G101" s="442"/>
      <c r="H101" s="442"/>
      <c r="I101" s="442"/>
      <c r="J101" s="442"/>
      <c r="K101" s="442"/>
      <c r="L101" s="175"/>
      <c r="M101" s="427"/>
      <c r="N101" s="427"/>
      <c r="O101" s="71"/>
      <c r="P101" s="182"/>
      <c r="Q101" s="251"/>
      <c r="R101" s="252"/>
      <c r="S101" s="47"/>
      <c r="T101" s="48">
        <v>0</v>
      </c>
      <c r="U101" s="42"/>
      <c r="V101" s="49"/>
      <c r="W101" s="123"/>
      <c r="X101" s="183">
        <v>0</v>
      </c>
      <c r="Y101" s="56">
        <v>0</v>
      </c>
      <c r="Z101" s="123"/>
      <c r="AA101" s="53"/>
      <c r="AB101" s="56">
        <v>0</v>
      </c>
      <c r="AC101" s="109">
        <v>0</v>
      </c>
      <c r="AD101" s="57">
        <v>0</v>
      </c>
      <c r="AE101" s="232"/>
      <c r="AF101" s="232"/>
      <c r="AG101" s="232"/>
      <c r="AH101" s="232"/>
      <c r="AI101" s="56"/>
      <c r="AJ101" s="56"/>
      <c r="AK101" s="56"/>
      <c r="AL101" s="126">
        <v>0</v>
      </c>
      <c r="AM101" s="182">
        <v>0</v>
      </c>
      <c r="AN101" s="49">
        <v>0</v>
      </c>
      <c r="AO101" s="57"/>
      <c r="AP101" s="58"/>
      <c r="AQ101" s="59"/>
      <c r="AR101" s="60"/>
      <c r="AS101" s="254"/>
      <c r="AT101" s="182">
        <v>0</v>
      </c>
      <c r="AU101" s="62"/>
      <c r="AV101" s="64">
        <f t="shared" si="9"/>
        <v>0</v>
      </c>
      <c r="AX101" s="179">
        <f t="shared" si="8"/>
        <v>0</v>
      </c>
      <c r="AY101" s="64"/>
    </row>
    <row r="102" spans="1:51">
      <c r="A102" s="106"/>
      <c r="B102" s="107"/>
      <c r="C102" s="107"/>
      <c r="D102" s="427"/>
      <c r="E102" s="431"/>
      <c r="F102" s="441" t="s">
        <v>102</v>
      </c>
      <c r="G102" s="442"/>
      <c r="H102" s="442"/>
      <c r="I102" s="442"/>
      <c r="J102" s="442"/>
      <c r="K102" s="442"/>
      <c r="L102" s="175"/>
      <c r="M102" s="427"/>
      <c r="N102" s="427"/>
      <c r="O102" s="71"/>
      <c r="P102" s="182"/>
      <c r="Q102" s="251"/>
      <c r="R102" s="252"/>
      <c r="S102" s="47"/>
      <c r="T102" s="48">
        <v>198000</v>
      </c>
      <c r="U102" s="42"/>
      <c r="V102" s="49"/>
      <c r="W102" s="123"/>
      <c r="X102" s="183">
        <v>0.99</v>
      </c>
      <c r="Y102" s="56">
        <v>255981.33</v>
      </c>
      <c r="Z102" s="123"/>
      <c r="AA102" s="53"/>
      <c r="AB102" s="56">
        <v>0</v>
      </c>
      <c r="AC102" s="109">
        <v>255981.33</v>
      </c>
      <c r="AD102" s="57">
        <v>260000</v>
      </c>
      <c r="AE102" s="232"/>
      <c r="AF102" s="232"/>
      <c r="AG102" s="232"/>
      <c r="AH102" s="232"/>
      <c r="AI102" s="56"/>
      <c r="AJ102" s="56"/>
      <c r="AK102" s="56"/>
      <c r="AL102" s="126">
        <v>0</v>
      </c>
      <c r="AM102" s="182">
        <v>0.99</v>
      </c>
      <c r="AN102" s="49">
        <v>102844.17</v>
      </c>
      <c r="AO102" s="57">
        <v>150000</v>
      </c>
      <c r="AP102" s="58"/>
      <c r="AQ102" s="59"/>
      <c r="AR102" s="60"/>
      <c r="AS102" s="254">
        <v>0</v>
      </c>
      <c r="AT102" s="182">
        <v>1</v>
      </c>
      <c r="AU102" s="62">
        <v>150000</v>
      </c>
      <c r="AV102" s="64">
        <v>150000</v>
      </c>
      <c r="AX102" s="179">
        <f t="shared" si="8"/>
        <v>150000</v>
      </c>
      <c r="AY102" s="64">
        <v>50000</v>
      </c>
    </row>
    <row r="103" spans="1:51">
      <c r="A103" s="106"/>
      <c r="B103" s="107"/>
      <c r="C103" s="107"/>
      <c r="D103" s="427"/>
      <c r="E103" s="431"/>
      <c r="F103" s="431"/>
      <c r="G103" s="432"/>
      <c r="H103" s="432"/>
      <c r="I103" s="432"/>
      <c r="J103" s="432"/>
      <c r="K103" s="432"/>
      <c r="L103" s="175"/>
      <c r="M103" s="427"/>
      <c r="N103" s="427"/>
      <c r="O103" s="213"/>
      <c r="P103" s="182"/>
      <c r="Q103" s="257"/>
      <c r="R103" s="47"/>
      <c r="S103" s="47"/>
      <c r="T103" s="215"/>
      <c r="U103" s="42"/>
      <c r="V103" s="49"/>
      <c r="W103" s="123"/>
      <c r="X103" s="183"/>
      <c r="Y103" s="56"/>
      <c r="Z103" s="123"/>
      <c r="AA103" s="53"/>
      <c r="AB103" s="56"/>
      <c r="AC103" s="126"/>
      <c r="AD103" s="57"/>
      <c r="AE103" s="232"/>
      <c r="AF103" s="232"/>
      <c r="AG103" s="232"/>
      <c r="AH103" s="232"/>
      <c r="AI103" s="56"/>
      <c r="AJ103" s="56"/>
      <c r="AK103" s="56"/>
      <c r="AL103" s="126"/>
      <c r="AM103" s="182"/>
      <c r="AN103" s="49"/>
      <c r="AO103" s="57"/>
      <c r="AP103" s="58"/>
      <c r="AQ103" s="59"/>
      <c r="AR103" s="60"/>
      <c r="AS103" s="254"/>
      <c r="AT103" s="182"/>
      <c r="AU103" s="258"/>
      <c r="AV103" s="64"/>
      <c r="AX103" s="179"/>
      <c r="AY103" s="64"/>
    </row>
    <row r="104" spans="1:51">
      <c r="A104" s="40"/>
      <c r="B104" s="66"/>
      <c r="C104" s="259" t="s">
        <v>108</v>
      </c>
      <c r="D104" s="259"/>
      <c r="E104" s="259"/>
      <c r="F104" s="259"/>
      <c r="G104" s="259"/>
      <c r="H104" s="259"/>
      <c r="I104" s="259"/>
      <c r="J104" s="259"/>
      <c r="K104" s="259"/>
      <c r="L104" s="259"/>
      <c r="M104" s="259"/>
      <c r="N104" s="80"/>
      <c r="O104" s="260">
        <v>29495200</v>
      </c>
      <c r="P104" s="85"/>
      <c r="Q104" s="85">
        <v>24344133</v>
      </c>
      <c r="R104" s="85">
        <v>8300780</v>
      </c>
      <c r="S104" s="85"/>
      <c r="T104" s="114">
        <v>33732200</v>
      </c>
      <c r="U104" s="114">
        <v>0</v>
      </c>
      <c r="V104" s="114">
        <v>35654000</v>
      </c>
      <c r="W104" s="91">
        <v>37279074</v>
      </c>
      <c r="X104" s="53"/>
      <c r="Y104" s="114">
        <v>37279074</v>
      </c>
      <c r="Z104" s="91"/>
      <c r="AA104" s="53"/>
      <c r="AB104" s="114">
        <v>12397997.999999998</v>
      </c>
      <c r="AC104" s="114">
        <v>73625222</v>
      </c>
      <c r="AD104" s="261">
        <v>59542000</v>
      </c>
      <c r="AE104" s="262"/>
      <c r="AF104" s="262"/>
      <c r="AG104" s="262"/>
      <c r="AH104" s="263"/>
      <c r="AI104" s="263"/>
      <c r="AJ104" s="263"/>
      <c r="AK104" s="263"/>
      <c r="AL104" s="241">
        <v>61807881</v>
      </c>
      <c r="AM104" s="264"/>
      <c r="AN104" s="265">
        <v>61807881</v>
      </c>
      <c r="AO104" s="101">
        <v>51660000</v>
      </c>
      <c r="AP104" s="246"/>
      <c r="AQ104" s="247"/>
      <c r="AR104" s="248"/>
      <c r="AS104" s="249"/>
      <c r="AT104" s="266"/>
      <c r="AU104" s="101">
        <v>51660000</v>
      </c>
      <c r="AV104" s="103">
        <f>AV34+AV78</f>
        <v>51412118</v>
      </c>
      <c r="AW104" s="267">
        <f>AW34+AW78</f>
        <v>0</v>
      </c>
      <c r="AX104" s="268">
        <f>AX34+AX78</f>
        <v>51412119</v>
      </c>
      <c r="AY104" s="103">
        <f>AY34+AY78</f>
        <v>36490000</v>
      </c>
    </row>
    <row r="105" spans="1:51">
      <c r="A105" s="269"/>
      <c r="B105" s="270"/>
      <c r="C105" s="145"/>
      <c r="D105" s="145"/>
      <c r="E105" s="145"/>
      <c r="F105" s="145"/>
      <c r="G105" s="145"/>
      <c r="H105" s="145"/>
      <c r="I105" s="145"/>
      <c r="J105" s="145"/>
      <c r="K105" s="145"/>
      <c r="L105" s="145"/>
      <c r="M105" s="145"/>
      <c r="N105" s="271"/>
      <c r="O105" s="272"/>
      <c r="P105" s="148"/>
      <c r="Q105" s="148"/>
      <c r="R105" s="148"/>
      <c r="S105" s="148"/>
      <c r="T105" s="155"/>
      <c r="U105" s="155"/>
      <c r="V105" s="155"/>
      <c r="W105" s="153"/>
      <c r="X105" s="273"/>
      <c r="Y105" s="155"/>
      <c r="Z105" s="153"/>
      <c r="AA105" s="273"/>
      <c r="AB105" s="155"/>
      <c r="AC105" s="155"/>
      <c r="AD105" s="158"/>
      <c r="AE105" s="274"/>
      <c r="AF105" s="274"/>
      <c r="AG105" s="274"/>
      <c r="AH105" s="275"/>
      <c r="AI105" s="275"/>
      <c r="AJ105" s="275"/>
      <c r="AK105" s="275"/>
      <c r="AL105" s="276"/>
      <c r="AM105" s="277"/>
      <c r="AN105" s="278"/>
      <c r="AO105" s="160"/>
      <c r="AP105" s="279"/>
      <c r="AQ105" s="280"/>
      <c r="AR105" s="281"/>
      <c r="AS105" s="282"/>
      <c r="AT105" s="283"/>
      <c r="AU105" s="258"/>
      <c r="AV105" s="284"/>
      <c r="AW105" s="285"/>
      <c r="AX105" s="286"/>
      <c r="AY105" s="284"/>
    </row>
    <row r="106" spans="1:51">
      <c r="A106" s="40"/>
      <c r="B106" s="443" t="s">
        <v>109</v>
      </c>
      <c r="C106" s="443"/>
      <c r="D106" s="443"/>
      <c r="E106" s="443"/>
      <c r="F106" s="443"/>
      <c r="G106" s="443"/>
      <c r="H106" s="443"/>
      <c r="I106" s="443"/>
      <c r="J106" s="443"/>
      <c r="K106" s="443"/>
      <c r="L106" s="443"/>
      <c r="M106" s="443"/>
      <c r="N106" s="80"/>
      <c r="O106" s="84">
        <v>1909800</v>
      </c>
      <c r="P106" s="85"/>
      <c r="Q106" s="237">
        <v>-928622</v>
      </c>
      <c r="R106" s="237">
        <v>4414220</v>
      </c>
      <c r="S106" s="239"/>
      <c r="T106" s="113">
        <v>3927800</v>
      </c>
      <c r="U106" s="113">
        <v>0</v>
      </c>
      <c r="V106" s="113">
        <v>-35654000</v>
      </c>
      <c r="W106" s="171">
        <v>3852076</v>
      </c>
      <c r="X106" s="53"/>
      <c r="Y106" s="113">
        <v>3852076</v>
      </c>
      <c r="Z106" s="91"/>
      <c r="AA106" s="53"/>
      <c r="AB106" s="114">
        <v>11249509.000000002</v>
      </c>
      <c r="AC106" s="115">
        <v>14298785</v>
      </c>
      <c r="AD106" s="261">
        <v>4683000</v>
      </c>
      <c r="AE106" s="262"/>
      <c r="AF106" s="262"/>
      <c r="AG106" s="262"/>
      <c r="AH106" s="263"/>
      <c r="AI106" s="263"/>
      <c r="AJ106" s="263"/>
      <c r="AK106" s="263"/>
      <c r="AL106" s="262"/>
      <c r="AM106" s="262"/>
      <c r="AN106" s="287">
        <v>14035955</v>
      </c>
      <c r="AO106" s="101">
        <v>3400000</v>
      </c>
      <c r="AP106" s="246"/>
      <c r="AQ106" s="247"/>
      <c r="AR106" s="248"/>
      <c r="AS106" s="249"/>
      <c r="AT106" s="250"/>
      <c r="AU106" s="288"/>
      <c r="AV106" s="121"/>
      <c r="AW106" s="289">
        <f t="shared" ref="AW106:AX106" si="10">AW108</f>
        <v>55060000</v>
      </c>
      <c r="AX106" s="290">
        <f t="shared" si="10"/>
        <v>3647881</v>
      </c>
      <c r="AY106" s="121"/>
    </row>
    <row r="107" spans="1:51" hidden="1">
      <c r="A107" s="40"/>
      <c r="B107" s="66"/>
      <c r="C107" s="66"/>
      <c r="D107" s="66"/>
      <c r="E107" s="66"/>
      <c r="F107" s="66"/>
      <c r="G107" s="444" t="s">
        <v>110</v>
      </c>
      <c r="H107" s="444"/>
      <c r="I107" s="444"/>
      <c r="J107" s="444"/>
      <c r="K107" s="444"/>
      <c r="L107" s="444"/>
      <c r="M107" s="444"/>
      <c r="N107" s="80"/>
      <c r="O107" s="260">
        <v>0</v>
      </c>
      <c r="P107" s="85"/>
      <c r="Q107" s="291">
        <v>0</v>
      </c>
      <c r="R107" s="292"/>
      <c r="S107" s="292"/>
      <c r="T107" s="215"/>
      <c r="U107" s="42"/>
      <c r="V107" s="49"/>
      <c r="W107" s="293"/>
      <c r="X107" s="183">
        <v>0.99</v>
      </c>
      <c r="Y107" s="42"/>
      <c r="Z107" s="52"/>
      <c r="AA107" s="53"/>
      <c r="AB107" s="42"/>
      <c r="AC107" s="245"/>
      <c r="AD107" s="262"/>
      <c r="AE107" s="262"/>
      <c r="AF107" s="262"/>
      <c r="AG107" s="262"/>
      <c r="AH107" s="263"/>
      <c r="AI107" s="263"/>
      <c r="AJ107" s="263"/>
      <c r="AK107" s="263"/>
      <c r="AL107" s="262"/>
      <c r="AM107" s="262"/>
      <c r="AN107" s="294"/>
      <c r="AO107" s="62"/>
      <c r="AP107" s="246"/>
      <c r="AQ107" s="247"/>
      <c r="AR107" s="248"/>
      <c r="AS107" s="249"/>
      <c r="AT107" s="250"/>
      <c r="AU107" s="295">
        <v>3400000</v>
      </c>
      <c r="AV107" s="63"/>
      <c r="AY107" s="64"/>
    </row>
    <row r="108" spans="1:51">
      <c r="A108" s="296"/>
      <c r="B108" s="297"/>
      <c r="C108" s="297"/>
      <c r="D108" s="297"/>
      <c r="E108" s="297"/>
      <c r="F108" s="297"/>
      <c r="G108" s="298"/>
      <c r="H108" s="298"/>
      <c r="I108" s="298"/>
      <c r="J108" s="298"/>
      <c r="K108" s="298"/>
      <c r="L108" s="298"/>
      <c r="M108" s="298"/>
      <c r="N108" s="299" t="s">
        <v>111</v>
      </c>
      <c r="O108" s="300">
        <v>1909800</v>
      </c>
      <c r="P108" s="301"/>
      <c r="Q108" s="302">
        <v>-928622</v>
      </c>
      <c r="R108" s="302">
        <v>4414220</v>
      </c>
      <c r="S108" s="303"/>
      <c r="T108" s="304">
        <v>3927800</v>
      </c>
      <c r="U108" s="304">
        <v>0</v>
      </c>
      <c r="V108" s="304">
        <v>-35654000</v>
      </c>
      <c r="W108" s="305">
        <v>3852076</v>
      </c>
      <c r="X108" s="200"/>
      <c r="Y108" s="304">
        <v>3852076</v>
      </c>
      <c r="Z108" s="306"/>
      <c r="AA108" s="202"/>
      <c r="AB108" s="307">
        <v>11249509.000000002</v>
      </c>
      <c r="AC108" s="308">
        <v>14298785</v>
      </c>
      <c r="AD108" s="309">
        <v>4683000</v>
      </c>
      <c r="AE108" s="310"/>
      <c r="AF108" s="310"/>
      <c r="AG108" s="310"/>
      <c r="AH108" s="311"/>
      <c r="AI108" s="311"/>
      <c r="AJ108" s="311"/>
      <c r="AK108" s="311"/>
      <c r="AL108" s="310"/>
      <c r="AM108" s="310"/>
      <c r="AN108" s="312">
        <v>14035955</v>
      </c>
      <c r="AO108" s="295">
        <v>3400000</v>
      </c>
      <c r="AP108" s="246"/>
      <c r="AQ108" s="247"/>
      <c r="AR108" s="248"/>
      <c r="AS108" s="249"/>
      <c r="AT108" s="250"/>
      <c r="AU108" s="160">
        <v>3400000</v>
      </c>
      <c r="AV108" s="313">
        <f>AV32-AV104</f>
        <v>5692957</v>
      </c>
      <c r="AW108" s="314">
        <f>AW32-AW104</f>
        <v>55060000</v>
      </c>
      <c r="AX108" s="315">
        <f>AX32-AX104</f>
        <v>3647881</v>
      </c>
      <c r="AY108" s="313">
        <f>AY32-AY104</f>
        <v>2330000</v>
      </c>
    </row>
    <row r="109" spans="1:51">
      <c r="A109" s="316" t="s">
        <v>112</v>
      </c>
      <c r="B109" s="317"/>
      <c r="C109" s="444" t="s">
        <v>113</v>
      </c>
      <c r="D109" s="444"/>
      <c r="E109" s="444"/>
      <c r="F109" s="444"/>
      <c r="G109" s="444"/>
      <c r="H109" s="445"/>
      <c r="I109" s="445"/>
      <c r="J109" s="318"/>
      <c r="K109" s="318"/>
      <c r="L109" s="318"/>
      <c r="M109" s="318"/>
      <c r="N109" s="80"/>
      <c r="O109" s="84"/>
      <c r="P109" s="85"/>
      <c r="Q109" s="237"/>
      <c r="R109" s="237"/>
      <c r="S109" s="85"/>
      <c r="T109" s="319"/>
      <c r="U109" s="42"/>
      <c r="V109" s="49"/>
      <c r="W109" s="293"/>
      <c r="X109" s="183"/>
      <c r="Y109" s="42"/>
      <c r="Z109" s="52"/>
      <c r="AA109" s="53"/>
      <c r="AB109" s="42"/>
      <c r="AC109" s="320"/>
      <c r="AD109" s="262"/>
      <c r="AE109" s="245"/>
      <c r="AF109" s="245"/>
      <c r="AG109" s="245"/>
      <c r="AH109" s="243"/>
      <c r="AI109" s="243"/>
      <c r="AJ109" s="243"/>
      <c r="AK109" s="243"/>
      <c r="AL109" s="245"/>
      <c r="AM109" s="245"/>
      <c r="AN109" s="321"/>
      <c r="AO109" s="62"/>
      <c r="AP109" s="246"/>
      <c r="AQ109" s="247"/>
      <c r="AR109" s="248"/>
      <c r="AS109" s="249"/>
      <c r="AT109" s="250"/>
      <c r="AU109" s="62"/>
      <c r="AV109" s="63"/>
      <c r="AY109" s="64"/>
    </row>
    <row r="110" spans="1:51">
      <c r="A110" s="40"/>
      <c r="B110" s="66"/>
      <c r="C110" s="66"/>
      <c r="D110" s="66"/>
      <c r="E110" s="444"/>
      <c r="F110" s="444"/>
      <c r="G110" s="444"/>
      <c r="H110" s="444"/>
      <c r="I110" s="318"/>
      <c r="J110" s="318"/>
      <c r="K110" s="318"/>
      <c r="L110" s="318"/>
      <c r="M110" s="318"/>
      <c r="N110" s="80"/>
      <c r="O110" s="322"/>
      <c r="P110" s="323"/>
      <c r="Q110" s="324"/>
      <c r="R110" s="324"/>
      <c r="S110" s="323"/>
      <c r="T110" s="325"/>
      <c r="U110" s="42"/>
      <c r="V110" s="49"/>
      <c r="W110" s="293"/>
      <c r="X110" s="183"/>
      <c r="Y110" s="42"/>
      <c r="Z110" s="52"/>
      <c r="AA110" s="53"/>
      <c r="AB110" s="42"/>
      <c r="AC110" s="320"/>
      <c r="AD110" s="262"/>
      <c r="AE110" s="245"/>
      <c r="AF110" s="245"/>
      <c r="AG110" s="245"/>
      <c r="AH110" s="243"/>
      <c r="AI110" s="243"/>
      <c r="AJ110" s="243"/>
      <c r="AK110" s="243"/>
      <c r="AL110" s="245"/>
      <c r="AM110" s="245"/>
      <c r="AN110" s="321"/>
      <c r="AO110" s="62"/>
      <c r="AP110" s="246"/>
      <c r="AQ110" s="247"/>
      <c r="AR110" s="248"/>
      <c r="AS110" s="249"/>
      <c r="AT110" s="250"/>
      <c r="AU110" s="258"/>
      <c r="AV110" s="63"/>
      <c r="AY110" s="64"/>
    </row>
    <row r="111" spans="1:51">
      <c r="A111" s="40"/>
      <c r="B111" s="66"/>
      <c r="C111" s="66"/>
      <c r="D111" s="66"/>
      <c r="E111" s="436"/>
      <c r="F111" s="327" t="s">
        <v>114</v>
      </c>
      <c r="G111" s="327"/>
      <c r="H111" s="327"/>
      <c r="I111" s="327"/>
      <c r="J111" s="327"/>
      <c r="K111" s="327"/>
      <c r="L111" s="328"/>
      <c r="M111" s="435"/>
      <c r="N111" s="330"/>
      <c r="O111" s="322"/>
      <c r="P111" s="331"/>
      <c r="Q111" s="332">
        <v>0</v>
      </c>
      <c r="R111" s="324"/>
      <c r="S111" s="323"/>
      <c r="T111" s="325">
        <v>0</v>
      </c>
      <c r="U111" s="42"/>
      <c r="V111" s="49"/>
      <c r="W111" s="293"/>
      <c r="X111" s="183"/>
      <c r="Y111" s="42"/>
      <c r="Z111" s="52"/>
      <c r="AA111" s="53"/>
      <c r="AB111" s="42"/>
      <c r="AC111" s="320"/>
      <c r="AD111" s="262"/>
      <c r="AE111" s="245"/>
      <c r="AF111" s="245"/>
      <c r="AG111" s="245"/>
      <c r="AH111" s="243"/>
      <c r="AI111" s="243"/>
      <c r="AJ111" s="243"/>
      <c r="AK111" s="243"/>
      <c r="AL111" s="245"/>
      <c r="AM111" s="245"/>
      <c r="AN111" s="321"/>
      <c r="AO111" s="62">
        <v>0</v>
      </c>
      <c r="AP111" s="246"/>
      <c r="AQ111" s="247"/>
      <c r="AR111" s="248"/>
      <c r="AS111" s="249"/>
      <c r="AT111" s="250"/>
      <c r="AU111" s="62">
        <v>0</v>
      </c>
      <c r="AV111" s="63">
        <v>0</v>
      </c>
      <c r="AY111" s="64">
        <v>0</v>
      </c>
    </row>
    <row r="112" spans="1:51">
      <c r="A112" s="40"/>
      <c r="B112" s="66"/>
      <c r="C112" s="66"/>
      <c r="D112" s="66"/>
      <c r="E112" s="436"/>
      <c r="F112" s="446" t="s">
        <v>115</v>
      </c>
      <c r="G112" s="446"/>
      <c r="H112" s="446"/>
      <c r="I112" s="446"/>
      <c r="J112" s="446"/>
      <c r="K112" s="446"/>
      <c r="L112" s="446"/>
      <c r="M112" s="333"/>
      <c r="N112" s="330"/>
      <c r="O112" s="322"/>
      <c r="P112" s="331"/>
      <c r="Q112" s="334">
        <v>0</v>
      </c>
      <c r="R112" s="324"/>
      <c r="S112" s="323"/>
      <c r="T112" s="325">
        <v>0</v>
      </c>
      <c r="U112" s="42"/>
      <c r="V112" s="49"/>
      <c r="W112" s="293"/>
      <c r="X112" s="183"/>
      <c r="Y112" s="42"/>
      <c r="Z112" s="52"/>
      <c r="AA112" s="53"/>
      <c r="AB112" s="42"/>
      <c r="AC112" s="320"/>
      <c r="AD112" s="262"/>
      <c r="AE112" s="245"/>
      <c r="AF112" s="245"/>
      <c r="AG112" s="245"/>
      <c r="AH112" s="243"/>
      <c r="AI112" s="243"/>
      <c r="AJ112" s="243"/>
      <c r="AK112" s="243"/>
      <c r="AL112" s="245"/>
      <c r="AM112" s="245"/>
      <c r="AN112" s="321"/>
      <c r="AO112" s="62">
        <v>0</v>
      </c>
      <c r="AP112" s="246"/>
      <c r="AQ112" s="247"/>
      <c r="AR112" s="248"/>
      <c r="AS112" s="249"/>
      <c r="AT112" s="250"/>
      <c r="AU112" s="62">
        <v>0</v>
      </c>
      <c r="AV112" s="63">
        <v>0</v>
      </c>
      <c r="AY112" s="64">
        <v>0</v>
      </c>
    </row>
    <row r="113" spans="1:51">
      <c r="A113" s="40"/>
      <c r="B113" s="66"/>
      <c r="C113" s="66"/>
      <c r="D113" s="66"/>
      <c r="E113" s="446"/>
      <c r="F113" s="446"/>
      <c r="G113" s="446"/>
      <c r="H113" s="446"/>
      <c r="I113" s="335"/>
      <c r="J113" s="335"/>
      <c r="K113" s="335"/>
      <c r="L113" s="335"/>
      <c r="M113" s="333"/>
      <c r="N113" s="330"/>
      <c r="O113" s="322"/>
      <c r="P113" s="331"/>
      <c r="Q113" s="334"/>
      <c r="R113" s="324"/>
      <c r="S113" s="323"/>
      <c r="T113" s="336"/>
      <c r="U113" s="42"/>
      <c r="V113" s="49"/>
      <c r="W113" s="293"/>
      <c r="X113" s="183"/>
      <c r="Y113" s="42"/>
      <c r="Z113" s="52"/>
      <c r="AA113" s="53"/>
      <c r="AB113" s="42"/>
      <c r="AC113" s="320"/>
      <c r="AD113" s="262"/>
      <c r="AE113" s="245"/>
      <c r="AF113" s="245"/>
      <c r="AG113" s="245"/>
      <c r="AH113" s="243"/>
      <c r="AI113" s="243"/>
      <c r="AJ113" s="243"/>
      <c r="AK113" s="243"/>
      <c r="AL113" s="245"/>
      <c r="AM113" s="245"/>
      <c r="AN113" s="321"/>
      <c r="AO113" s="62"/>
      <c r="AP113" s="246"/>
      <c r="AQ113" s="247"/>
      <c r="AR113" s="248"/>
      <c r="AS113" s="249"/>
      <c r="AT113" s="250"/>
      <c r="AU113" s="62"/>
      <c r="AV113" s="63"/>
      <c r="AY113" s="64"/>
    </row>
    <row r="114" spans="1:51">
      <c r="A114" s="40"/>
      <c r="B114" s="66"/>
      <c r="C114" s="66"/>
      <c r="D114" s="66"/>
      <c r="E114" s="436"/>
      <c r="F114" s="447" t="s">
        <v>116</v>
      </c>
      <c r="G114" s="447"/>
      <c r="H114" s="447"/>
      <c r="I114" s="447"/>
      <c r="J114" s="447"/>
      <c r="K114" s="447"/>
      <c r="L114" s="328"/>
      <c r="M114" s="435"/>
      <c r="N114" s="330"/>
      <c r="O114" s="84"/>
      <c r="P114" s="114"/>
      <c r="Q114" s="337">
        <v>1300000</v>
      </c>
      <c r="R114" s="237"/>
      <c r="S114" s="85"/>
      <c r="T114" s="338"/>
      <c r="U114" s="42"/>
      <c r="V114" s="49"/>
      <c r="W114" s="91"/>
      <c r="X114" s="172"/>
      <c r="Y114" s="42"/>
      <c r="Z114" s="52"/>
      <c r="AA114" s="53"/>
      <c r="AB114" s="42"/>
      <c r="AC114" s="240">
        <v>482494</v>
      </c>
      <c r="AD114" s="98">
        <v>500000</v>
      </c>
      <c r="AE114" s="245"/>
      <c r="AF114" s="339"/>
      <c r="AG114" s="340" t="s">
        <v>117</v>
      </c>
      <c r="AH114" s="341" t="s">
        <v>118</v>
      </c>
      <c r="AI114" s="342" t="s">
        <v>119</v>
      </c>
      <c r="AJ114" s="243"/>
      <c r="AK114" s="243"/>
      <c r="AL114" s="245"/>
      <c r="AM114" s="245"/>
      <c r="AN114" s="343">
        <v>324341</v>
      </c>
      <c r="AO114" s="101">
        <v>500000</v>
      </c>
      <c r="AP114" s="246"/>
      <c r="AQ114" s="247"/>
      <c r="AR114" s="248"/>
      <c r="AS114" s="249"/>
      <c r="AT114" s="250"/>
      <c r="AU114" s="101">
        <v>500000</v>
      </c>
      <c r="AV114" s="103">
        <v>397005</v>
      </c>
      <c r="AY114" s="103">
        <v>400000</v>
      </c>
    </row>
    <row r="115" spans="1:51">
      <c r="A115" s="40"/>
      <c r="B115" s="66"/>
      <c r="C115" s="66"/>
      <c r="D115" s="66"/>
      <c r="E115" s="437"/>
      <c r="F115" s="448" t="s">
        <v>120</v>
      </c>
      <c r="G115" s="448"/>
      <c r="H115" s="448"/>
      <c r="I115" s="448"/>
      <c r="J115" s="448"/>
      <c r="K115" s="448"/>
      <c r="L115" s="448"/>
      <c r="M115" s="318"/>
      <c r="N115" s="80"/>
      <c r="O115" s="84"/>
      <c r="P115" s="85"/>
      <c r="Q115" s="237">
        <v>1300000</v>
      </c>
      <c r="R115" s="237">
        <v>0</v>
      </c>
      <c r="S115" s="239"/>
      <c r="T115" s="113">
        <v>0</v>
      </c>
      <c r="U115" s="113">
        <v>0</v>
      </c>
      <c r="V115" s="113">
        <v>0</v>
      </c>
      <c r="W115" s="171">
        <v>0</v>
      </c>
      <c r="X115" s="172"/>
      <c r="Y115" s="113">
        <v>0</v>
      </c>
      <c r="Z115" s="91"/>
      <c r="AA115" s="53"/>
      <c r="AB115" s="114">
        <v>0</v>
      </c>
      <c r="AC115" s="115">
        <v>482494</v>
      </c>
      <c r="AD115" s="261">
        <v>500000</v>
      </c>
      <c r="AE115" s="245"/>
      <c r="AF115" s="54" t="s">
        <v>121</v>
      </c>
      <c r="AG115" s="56">
        <v>22132440</v>
      </c>
      <c r="AH115" s="243"/>
      <c r="AI115" s="345"/>
      <c r="AJ115" s="243"/>
      <c r="AK115" s="243"/>
      <c r="AL115" s="245"/>
      <c r="AM115" s="245"/>
      <c r="AN115" s="346">
        <v>324341</v>
      </c>
      <c r="AO115" s="347">
        <v>500000</v>
      </c>
      <c r="AP115" s="246"/>
      <c r="AQ115" s="247"/>
      <c r="AR115" s="248"/>
      <c r="AS115" s="249"/>
      <c r="AT115" s="250"/>
      <c r="AU115" s="347">
        <v>500000</v>
      </c>
      <c r="AV115" s="103">
        <v>397005</v>
      </c>
      <c r="AY115" s="103">
        <v>400000</v>
      </c>
    </row>
    <row r="116" spans="1:51">
      <c r="A116" s="40"/>
      <c r="B116" s="66"/>
      <c r="C116" s="66"/>
      <c r="D116" s="66"/>
      <c r="E116" s="437"/>
      <c r="F116" s="438" t="s">
        <v>122</v>
      </c>
      <c r="G116" s="438"/>
      <c r="H116" s="438"/>
      <c r="I116" s="438"/>
      <c r="J116" s="438"/>
      <c r="K116" s="438"/>
      <c r="L116" s="438"/>
      <c r="M116" s="318"/>
      <c r="N116" s="80"/>
      <c r="O116" s="84"/>
      <c r="P116" s="85"/>
      <c r="Q116" s="237">
        <v>-1300000</v>
      </c>
      <c r="R116" s="237">
        <v>0</v>
      </c>
      <c r="S116" s="239"/>
      <c r="T116" s="113">
        <v>0</v>
      </c>
      <c r="U116" s="113">
        <v>0</v>
      </c>
      <c r="V116" s="113">
        <v>0</v>
      </c>
      <c r="W116" s="171">
        <v>0</v>
      </c>
      <c r="X116" s="172"/>
      <c r="Y116" s="113">
        <v>0</v>
      </c>
      <c r="Z116" s="91"/>
      <c r="AA116" s="53"/>
      <c r="AB116" s="114">
        <v>0</v>
      </c>
      <c r="AC116" s="115">
        <v>-482494</v>
      </c>
      <c r="AD116" s="261">
        <v>-500000</v>
      </c>
      <c r="AE116" s="245"/>
      <c r="AF116" s="320" t="s">
        <v>123</v>
      </c>
      <c r="AG116" s="245"/>
      <c r="AH116" s="348">
        <v>3000000</v>
      </c>
      <c r="AI116" s="345"/>
      <c r="AJ116" s="243"/>
      <c r="AK116" s="243"/>
      <c r="AL116" s="245"/>
      <c r="AM116" s="245"/>
      <c r="AN116" s="349">
        <v>-324341</v>
      </c>
      <c r="AO116" s="347">
        <v>-500000</v>
      </c>
      <c r="AP116" s="246"/>
      <c r="AQ116" s="247"/>
      <c r="AR116" s="248"/>
      <c r="AS116" s="249"/>
      <c r="AT116" s="250"/>
      <c r="AU116" s="347">
        <v>-500000</v>
      </c>
      <c r="AV116" s="350" t="s">
        <v>124</v>
      </c>
      <c r="AY116" s="350" t="s">
        <v>125</v>
      </c>
    </row>
    <row r="117" spans="1:51">
      <c r="A117" s="40"/>
      <c r="B117" s="66"/>
      <c r="C117" s="66"/>
      <c r="D117" s="66"/>
      <c r="E117" s="351"/>
      <c r="F117" s="352" t="s">
        <v>126</v>
      </c>
      <c r="G117" s="88"/>
      <c r="H117" s="352"/>
      <c r="I117" s="352"/>
      <c r="J117" s="352"/>
      <c r="K117" s="352"/>
      <c r="L117" s="352"/>
      <c r="M117" s="353"/>
      <c r="N117" s="80"/>
      <c r="O117" s="84">
        <v>1909800</v>
      </c>
      <c r="P117" s="85"/>
      <c r="Q117" s="237">
        <v>-2228622</v>
      </c>
      <c r="R117" s="237">
        <v>4414220</v>
      </c>
      <c r="S117" s="239"/>
      <c r="T117" s="113">
        <v>3927800</v>
      </c>
      <c r="U117" s="113">
        <v>0</v>
      </c>
      <c r="V117" s="113">
        <v>-35654000</v>
      </c>
      <c r="W117" s="171">
        <v>3852076</v>
      </c>
      <c r="X117" s="172"/>
      <c r="Y117" s="113">
        <v>3852076</v>
      </c>
      <c r="Z117" s="91"/>
      <c r="AA117" s="53"/>
      <c r="AB117" s="114">
        <v>11249509.000000002</v>
      </c>
      <c r="AC117" s="115">
        <v>13816291</v>
      </c>
      <c r="AD117" s="261">
        <v>4183000</v>
      </c>
      <c r="AE117" s="245"/>
      <c r="AF117" s="320" t="s">
        <v>127</v>
      </c>
      <c r="AG117" s="245"/>
      <c r="AH117" s="348">
        <v>2000000</v>
      </c>
      <c r="AI117" s="345"/>
      <c r="AJ117" s="243"/>
      <c r="AK117" s="243"/>
      <c r="AL117" s="245"/>
      <c r="AM117" s="245"/>
      <c r="AN117" s="346">
        <v>13711614</v>
      </c>
      <c r="AO117" s="101">
        <v>2900000</v>
      </c>
      <c r="AP117" s="246"/>
      <c r="AQ117" s="247"/>
      <c r="AR117" s="248"/>
      <c r="AS117" s="249"/>
      <c r="AT117" s="250"/>
      <c r="AU117" s="101">
        <v>2900000</v>
      </c>
      <c r="AV117" s="103">
        <f>AV108-AV114</f>
        <v>5295952</v>
      </c>
      <c r="AW117" s="267">
        <f t="shared" ref="AW117:AY117" si="11">AW108-AW114</f>
        <v>55060000</v>
      </c>
      <c r="AX117" s="268">
        <f t="shared" si="11"/>
        <v>3647881</v>
      </c>
      <c r="AY117" s="103">
        <f t="shared" si="11"/>
        <v>1930000</v>
      </c>
    </row>
    <row r="118" spans="1:51">
      <c r="A118" s="40"/>
      <c r="B118" s="66"/>
      <c r="C118" s="66"/>
      <c r="D118" s="66"/>
      <c r="E118" s="351"/>
      <c r="F118" s="352" t="s">
        <v>128</v>
      </c>
      <c r="G118" s="88"/>
      <c r="H118" s="354"/>
      <c r="I118" s="354"/>
      <c r="J118" s="354"/>
      <c r="K118" s="354"/>
      <c r="L118" s="354"/>
      <c r="M118" s="355"/>
      <c r="N118" s="356"/>
      <c r="O118" s="84">
        <v>70000</v>
      </c>
      <c r="P118" s="85"/>
      <c r="Q118" s="357">
        <v>70000</v>
      </c>
      <c r="R118" s="357">
        <v>70000</v>
      </c>
      <c r="S118" s="358"/>
      <c r="T118" s="359">
        <v>70000</v>
      </c>
      <c r="U118" s="359">
        <v>70000</v>
      </c>
      <c r="V118" s="359">
        <v>70000</v>
      </c>
      <c r="W118" s="360">
        <v>0</v>
      </c>
      <c r="X118" s="172"/>
      <c r="Y118" s="359">
        <v>0</v>
      </c>
      <c r="Z118" s="361"/>
      <c r="AA118" s="53"/>
      <c r="AB118" s="362">
        <v>0</v>
      </c>
      <c r="AC118" s="363">
        <v>70000</v>
      </c>
      <c r="AD118" s="364">
        <v>70000</v>
      </c>
      <c r="AE118" s="245"/>
      <c r="AF118" s="320" t="s">
        <v>129</v>
      </c>
      <c r="AG118" s="245"/>
      <c r="AH118" s="348">
        <v>3000000</v>
      </c>
      <c r="AI118" s="345"/>
      <c r="AJ118" s="243"/>
      <c r="AK118" s="243"/>
      <c r="AL118" s="245"/>
      <c r="AM118" s="245"/>
      <c r="AN118" s="343">
        <v>70000</v>
      </c>
      <c r="AO118" s="101">
        <v>70000</v>
      </c>
      <c r="AP118" s="246"/>
      <c r="AQ118" s="247"/>
      <c r="AR118" s="248"/>
      <c r="AS118" s="249"/>
      <c r="AT118" s="250"/>
      <c r="AU118" s="101">
        <v>70000</v>
      </c>
      <c r="AV118" s="103">
        <v>400000</v>
      </c>
      <c r="AY118" s="103">
        <v>200000</v>
      </c>
    </row>
    <row r="119" spans="1:51">
      <c r="A119" s="40"/>
      <c r="B119" s="66"/>
      <c r="C119" s="66"/>
      <c r="D119" s="66"/>
      <c r="E119" s="351"/>
      <c r="F119" s="88"/>
      <c r="G119" s="365"/>
      <c r="H119" s="365"/>
      <c r="I119" s="365"/>
      <c r="J119" s="365"/>
      <c r="K119" s="365"/>
      <c r="L119" s="366" t="s">
        <v>111</v>
      </c>
      <c r="M119" s="259"/>
      <c r="N119" s="367" t="s">
        <v>111</v>
      </c>
      <c r="O119" s="84">
        <v>1839800</v>
      </c>
      <c r="P119" s="85"/>
      <c r="Q119" s="237">
        <v>-2298622</v>
      </c>
      <c r="R119" s="237">
        <v>4344220</v>
      </c>
      <c r="S119" s="239">
        <v>0</v>
      </c>
      <c r="T119" s="113">
        <v>3857800</v>
      </c>
      <c r="U119" s="113">
        <v>-70000</v>
      </c>
      <c r="V119" s="113">
        <v>-35724000</v>
      </c>
      <c r="W119" s="171">
        <v>3852076</v>
      </c>
      <c r="X119" s="172"/>
      <c r="Y119" s="113">
        <v>3852076</v>
      </c>
      <c r="Z119" s="91"/>
      <c r="AA119" s="53"/>
      <c r="AB119" s="114">
        <v>11249509.000000002</v>
      </c>
      <c r="AC119" s="115">
        <v>13746291</v>
      </c>
      <c r="AD119" s="261">
        <v>4113000</v>
      </c>
      <c r="AE119" s="245"/>
      <c r="AF119" s="368" t="s">
        <v>130</v>
      </c>
      <c r="AG119" s="369">
        <v>22132440</v>
      </c>
      <c r="AH119" s="370">
        <v>8000000</v>
      </c>
      <c r="AI119" s="371">
        <v>14132440</v>
      </c>
      <c r="AJ119" s="243"/>
      <c r="AK119" s="243"/>
      <c r="AL119" s="245"/>
      <c r="AM119" s="245"/>
      <c r="AN119" s="346">
        <v>13641614</v>
      </c>
      <c r="AO119" s="101">
        <v>2830000</v>
      </c>
      <c r="AP119" s="246"/>
      <c r="AQ119" s="247"/>
      <c r="AR119" s="248"/>
      <c r="AS119" s="249"/>
      <c r="AT119" s="250"/>
      <c r="AU119" s="101">
        <v>2830000</v>
      </c>
      <c r="AV119" s="103">
        <f>AV117-AV118</f>
        <v>4895952</v>
      </c>
      <c r="AW119" s="267">
        <f t="shared" ref="AW119:AY119" si="12">AW117-AW118</f>
        <v>55060000</v>
      </c>
      <c r="AX119" s="268">
        <f t="shared" si="12"/>
        <v>3647881</v>
      </c>
      <c r="AY119" s="103">
        <f t="shared" si="12"/>
        <v>1730000</v>
      </c>
    </row>
    <row r="120" spans="1:51">
      <c r="A120" s="40"/>
      <c r="B120" s="66"/>
      <c r="C120" s="66"/>
      <c r="D120" s="66"/>
      <c r="E120" s="351"/>
      <c r="F120" s="351"/>
      <c r="G120" s="88"/>
      <c r="H120" s="365"/>
      <c r="I120" s="365"/>
      <c r="J120" s="365"/>
      <c r="K120" s="365"/>
      <c r="L120" s="366" t="s">
        <v>131</v>
      </c>
      <c r="M120" s="259"/>
      <c r="N120" s="367" t="s">
        <v>131</v>
      </c>
      <c r="O120" s="112">
        <v>23477578</v>
      </c>
      <c r="P120" s="85"/>
      <c r="Q120" s="237">
        <v>21620486</v>
      </c>
      <c r="R120" s="237">
        <v>21620486</v>
      </c>
      <c r="S120" s="239"/>
      <c r="T120" s="113">
        <v>32366791</v>
      </c>
      <c r="U120" s="113">
        <v>32366791</v>
      </c>
      <c r="V120" s="113">
        <v>32366791</v>
      </c>
      <c r="W120" s="171">
        <v>32366791</v>
      </c>
      <c r="X120" s="172"/>
      <c r="Y120" s="113">
        <v>32366791</v>
      </c>
      <c r="Z120" s="91"/>
      <c r="AA120" s="53"/>
      <c r="AB120" s="114">
        <v>32366791</v>
      </c>
      <c r="AC120" s="115">
        <v>38493076</v>
      </c>
      <c r="AD120" s="261">
        <v>57322936</v>
      </c>
      <c r="AE120" s="245"/>
      <c r="AF120" s="250"/>
      <c r="AG120" s="372"/>
      <c r="AH120" s="243"/>
      <c r="AI120" s="243"/>
      <c r="AJ120" s="243"/>
      <c r="AK120" s="243"/>
      <c r="AL120" s="245"/>
      <c r="AM120" s="245"/>
      <c r="AN120" s="346">
        <v>57322936</v>
      </c>
      <c r="AO120" s="101">
        <v>72653644</v>
      </c>
      <c r="AP120" s="246"/>
      <c r="AQ120" s="247"/>
      <c r="AR120" s="248"/>
      <c r="AS120" s="249"/>
      <c r="AT120" s="250"/>
      <c r="AU120" s="101">
        <v>72653644</v>
      </c>
      <c r="AV120" s="103">
        <f>AO120</f>
        <v>72653644</v>
      </c>
      <c r="AY120" s="103">
        <v>76442558</v>
      </c>
    </row>
    <row r="121" spans="1:51">
      <c r="A121" s="40"/>
      <c r="B121" s="66"/>
      <c r="C121" s="66"/>
      <c r="D121" s="66"/>
      <c r="E121" s="351"/>
      <c r="F121" s="351"/>
      <c r="G121" s="88"/>
      <c r="H121" s="365"/>
      <c r="I121" s="365"/>
      <c r="J121" s="365"/>
      <c r="K121" s="365"/>
      <c r="L121" s="366" t="s">
        <v>132</v>
      </c>
      <c r="M121" s="259"/>
      <c r="N121" s="367" t="s">
        <v>132</v>
      </c>
      <c r="O121" s="84">
        <v>25317378</v>
      </c>
      <c r="P121" s="85"/>
      <c r="Q121" s="237">
        <v>19321864</v>
      </c>
      <c r="R121" s="237">
        <v>25964706</v>
      </c>
      <c r="S121" s="239"/>
      <c r="T121" s="113">
        <v>36224591</v>
      </c>
      <c r="U121" s="113">
        <v>32296791</v>
      </c>
      <c r="V121" s="113">
        <v>-3357209</v>
      </c>
      <c r="W121" s="171">
        <v>36218867</v>
      </c>
      <c r="X121" s="172"/>
      <c r="Y121" s="113">
        <v>36218867</v>
      </c>
      <c r="Z121" s="91"/>
      <c r="AA121" s="53"/>
      <c r="AB121" s="114">
        <v>43616300</v>
      </c>
      <c r="AC121" s="115">
        <v>52239367</v>
      </c>
      <c r="AD121" s="261">
        <v>61435936</v>
      </c>
      <c r="AE121" s="245"/>
      <c r="AF121" s="245"/>
      <c r="AG121" s="245"/>
      <c r="AH121" s="243"/>
      <c r="AI121" s="243"/>
      <c r="AJ121" s="243"/>
      <c r="AK121" s="243"/>
      <c r="AL121" s="245"/>
      <c r="AM121" s="245"/>
      <c r="AN121" s="346">
        <v>70964550</v>
      </c>
      <c r="AO121" s="101">
        <v>75483644</v>
      </c>
      <c r="AP121" s="246"/>
      <c r="AQ121" s="247"/>
      <c r="AR121" s="248"/>
      <c r="AS121" s="249"/>
      <c r="AT121" s="250"/>
      <c r="AU121" s="101">
        <v>75483644</v>
      </c>
      <c r="AV121" s="103">
        <f>SUM(AV119:AV120)</f>
        <v>77549596</v>
      </c>
      <c r="AY121" s="103">
        <f>SUM(AY119:AY120)</f>
        <v>78172558</v>
      </c>
    </row>
    <row r="122" spans="1:51">
      <c r="A122" s="373" t="s">
        <v>133</v>
      </c>
      <c r="B122" s="374" t="s">
        <v>134</v>
      </c>
      <c r="C122" s="374"/>
      <c r="D122" s="374"/>
      <c r="E122" s="374"/>
      <c r="F122" s="374"/>
      <c r="G122" s="374"/>
      <c r="H122" s="374"/>
      <c r="I122" s="374"/>
      <c r="J122" s="374"/>
      <c r="K122" s="375"/>
      <c r="L122" s="375"/>
      <c r="M122" s="375"/>
      <c r="N122" s="375"/>
      <c r="O122" s="376"/>
      <c r="P122" s="377"/>
      <c r="Q122" s="378"/>
      <c r="R122" s="379"/>
      <c r="S122" s="377"/>
      <c r="T122" s="380">
        <v>0</v>
      </c>
      <c r="U122" s="380">
        <v>0</v>
      </c>
      <c r="V122" s="380">
        <v>0</v>
      </c>
      <c r="W122" s="381">
        <v>0</v>
      </c>
      <c r="X122" s="172"/>
      <c r="Y122" s="380">
        <v>0</v>
      </c>
      <c r="Z122" s="382"/>
      <c r="AA122" s="383"/>
      <c r="AB122" s="384">
        <v>0</v>
      </c>
      <c r="AC122" s="385">
        <v>0</v>
      </c>
      <c r="AD122" s="386">
        <v>0</v>
      </c>
      <c r="AE122" s="375"/>
      <c r="AF122" s="387"/>
      <c r="AG122" s="388" t="s">
        <v>117</v>
      </c>
      <c r="AH122" s="389" t="s">
        <v>118</v>
      </c>
      <c r="AI122" s="390" t="s">
        <v>119</v>
      </c>
      <c r="AJ122" s="391"/>
      <c r="AK122" s="391"/>
      <c r="AL122" s="375"/>
      <c r="AM122" s="375"/>
      <c r="AN122" s="391">
        <v>0</v>
      </c>
      <c r="AO122" s="392">
        <v>0</v>
      </c>
      <c r="AP122" s="246"/>
      <c r="AQ122" s="247"/>
      <c r="AR122" s="248"/>
      <c r="AS122" s="249"/>
      <c r="AT122" s="393"/>
      <c r="AU122" s="392">
        <v>0</v>
      </c>
      <c r="AV122" s="63">
        <v>0</v>
      </c>
      <c r="AY122" s="103">
        <v>0</v>
      </c>
    </row>
    <row r="123" spans="1:51" ht="14.25" thickBot="1">
      <c r="A123" s="394" t="s">
        <v>135</v>
      </c>
      <c r="B123" s="395" t="s">
        <v>136</v>
      </c>
      <c r="C123" s="395"/>
      <c r="D123" s="395"/>
      <c r="E123" s="395"/>
      <c r="F123" s="395"/>
      <c r="G123" s="396"/>
      <c r="H123" s="397"/>
      <c r="I123" s="397"/>
      <c r="J123" s="397"/>
      <c r="K123" s="397"/>
      <c r="L123" s="397"/>
      <c r="M123" s="397"/>
      <c r="N123" s="398"/>
      <c r="O123" s="399" t="e">
        <v>#REF!</v>
      </c>
      <c r="P123" s="400"/>
      <c r="Q123" s="401">
        <v>19321864</v>
      </c>
      <c r="R123" s="401">
        <v>25964706</v>
      </c>
      <c r="S123" s="402"/>
      <c r="T123" s="403">
        <v>36224591</v>
      </c>
      <c r="U123" s="403">
        <v>32296791</v>
      </c>
      <c r="V123" s="403">
        <v>-3357209</v>
      </c>
      <c r="W123" s="404">
        <v>36218867</v>
      </c>
      <c r="X123" s="405"/>
      <c r="Y123" s="403">
        <v>36218867</v>
      </c>
      <c r="Z123" s="406"/>
      <c r="AA123" s="407"/>
      <c r="AB123" s="408">
        <v>43616300</v>
      </c>
      <c r="AC123" s="409">
        <v>52239367</v>
      </c>
      <c r="AD123" s="410">
        <v>61435936</v>
      </c>
      <c r="AE123" s="411"/>
      <c r="AF123" s="412" t="s">
        <v>137</v>
      </c>
      <c r="AG123" s="413">
        <v>17918280</v>
      </c>
      <c r="AH123" s="413">
        <v>12376940</v>
      </c>
      <c r="AI123" s="414">
        <v>5541340</v>
      </c>
      <c r="AJ123" s="413"/>
      <c r="AK123" s="413"/>
      <c r="AL123" s="411"/>
      <c r="AM123" s="411"/>
      <c r="AN123" s="408">
        <v>70964550</v>
      </c>
      <c r="AO123" s="415">
        <v>75483644</v>
      </c>
      <c r="AP123" s="416"/>
      <c r="AQ123" s="417"/>
      <c r="AR123" s="418"/>
      <c r="AS123" s="419"/>
      <c r="AT123" s="420"/>
      <c r="AU123" s="415">
        <v>75483644</v>
      </c>
      <c r="AV123" s="421">
        <f>SUM(AV121:AV122)</f>
        <v>77549596</v>
      </c>
      <c r="AY123" s="421">
        <f t="shared" ref="AY123" si="13">SUM(AY121:AY122)</f>
        <v>78172558</v>
      </c>
    </row>
    <row r="125" spans="1:51" hidden="1">
      <c r="B125" s="422" t="s">
        <v>57</v>
      </c>
      <c r="D125" s="422" t="s">
        <v>138</v>
      </c>
      <c r="AO125" s="423">
        <v>19980000</v>
      </c>
    </row>
    <row r="126" spans="1:51" hidden="1">
      <c r="D126" s="422" t="s">
        <v>139</v>
      </c>
      <c r="AO126" s="6">
        <v>8800000</v>
      </c>
    </row>
    <row r="127" spans="1:51" hidden="1">
      <c r="B127" s="422" t="s">
        <v>76</v>
      </c>
      <c r="D127" s="422" t="s">
        <v>140</v>
      </c>
      <c r="AO127" s="425" t="s">
        <v>141</v>
      </c>
    </row>
    <row r="128" spans="1:51" hidden="1">
      <c r="B128" s="422" t="s">
        <v>142</v>
      </c>
      <c r="D128" s="422" t="s">
        <v>143</v>
      </c>
      <c r="AO128" s="6">
        <v>14480000</v>
      </c>
    </row>
  </sheetData>
  <mergeCells count="84">
    <mergeCell ref="E110:H110"/>
    <mergeCell ref="F112:L112"/>
    <mergeCell ref="E113:H113"/>
    <mergeCell ref="F114:K114"/>
    <mergeCell ref="F115:L115"/>
    <mergeCell ref="F116:L116"/>
    <mergeCell ref="F100:K100"/>
    <mergeCell ref="F101:K101"/>
    <mergeCell ref="F102:K102"/>
    <mergeCell ref="B106:M106"/>
    <mergeCell ref="G107:M107"/>
    <mergeCell ref="C109:I109"/>
    <mergeCell ref="F94:K94"/>
    <mergeCell ref="F95:K95"/>
    <mergeCell ref="F96:K96"/>
    <mergeCell ref="F97:K97"/>
    <mergeCell ref="F98:K98"/>
    <mergeCell ref="F99:K99"/>
    <mergeCell ref="F88:K88"/>
    <mergeCell ref="F89:K89"/>
    <mergeCell ref="F90:K90"/>
    <mergeCell ref="F91:K91"/>
    <mergeCell ref="F92:K92"/>
    <mergeCell ref="F93:K93"/>
    <mergeCell ref="F82:K82"/>
    <mergeCell ref="F83:K83"/>
    <mergeCell ref="F84:K84"/>
    <mergeCell ref="F85:K85"/>
    <mergeCell ref="F86:K86"/>
    <mergeCell ref="F87:K87"/>
    <mergeCell ref="F74:K74"/>
    <mergeCell ref="F75:K75"/>
    <mergeCell ref="E78:J78"/>
    <mergeCell ref="F79:K79"/>
    <mergeCell ref="F80:K80"/>
    <mergeCell ref="F81:K81"/>
    <mergeCell ref="F53:K53"/>
    <mergeCell ref="F69:K69"/>
    <mergeCell ref="F70:K70"/>
    <mergeCell ref="F71:K71"/>
    <mergeCell ref="F72:K72"/>
    <mergeCell ref="F73:K73"/>
    <mergeCell ref="F47:K47"/>
    <mergeCell ref="F48:K48"/>
    <mergeCell ref="F49:K49"/>
    <mergeCell ref="F50:K50"/>
    <mergeCell ref="F51:K51"/>
    <mergeCell ref="F52:K52"/>
    <mergeCell ref="F41:K41"/>
    <mergeCell ref="F42:K42"/>
    <mergeCell ref="F43:K43"/>
    <mergeCell ref="F44:K44"/>
    <mergeCell ref="F45:K45"/>
    <mergeCell ref="F46:K46"/>
    <mergeCell ref="F35:K35"/>
    <mergeCell ref="F36:K36"/>
    <mergeCell ref="F37:K37"/>
    <mergeCell ref="F38:K38"/>
    <mergeCell ref="F39:K39"/>
    <mergeCell ref="F40:K40"/>
    <mergeCell ref="E28:J28"/>
    <mergeCell ref="F29:K29"/>
    <mergeCell ref="F30:K30"/>
    <mergeCell ref="C32:M32"/>
    <mergeCell ref="E33:H33"/>
    <mergeCell ref="E34:J34"/>
    <mergeCell ref="F20:K20"/>
    <mergeCell ref="F21:K21"/>
    <mergeCell ref="F22:K22"/>
    <mergeCell ref="F23:K23"/>
    <mergeCell ref="F24:K24"/>
    <mergeCell ref="F25:K25"/>
    <mergeCell ref="F12:K12"/>
    <mergeCell ref="E14:J14"/>
    <mergeCell ref="F15:K15"/>
    <mergeCell ref="F16:K16"/>
    <mergeCell ref="E18:J18"/>
    <mergeCell ref="F19:K19"/>
    <mergeCell ref="A4:AY4"/>
    <mergeCell ref="A6:N6"/>
    <mergeCell ref="O6:S6"/>
    <mergeCell ref="C8:I8"/>
    <mergeCell ref="E9:H9"/>
    <mergeCell ref="E11:J11"/>
  </mergeCells>
  <phoneticPr fontId="3"/>
  <pageMargins left="0.7" right="0.7" top="0.75" bottom="0.75" header="0.3" footer="0.3"/>
  <pageSetup paperSize="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28"/>
  <sheetViews>
    <sheetView tabSelected="1" workbookViewId="0">
      <selection activeCell="BF10" sqref="BF10"/>
    </sheetView>
  </sheetViews>
  <sheetFormatPr defaultColWidth="4" defaultRowHeight="13.5"/>
  <cols>
    <col min="11" max="11" width="3.125" customWidth="1"/>
    <col min="12" max="12" width="3.75" customWidth="1"/>
    <col min="13" max="13" width="2.875" customWidth="1"/>
    <col min="14" max="14" width="3" hidden="1" customWidth="1"/>
    <col min="15" max="15" width="13.5" hidden="1" customWidth="1"/>
    <col min="16" max="19" width="4" hidden="1" customWidth="1"/>
    <col min="20" max="20" width="18" hidden="1" customWidth="1"/>
    <col min="21" max="21" width="4" hidden="1" customWidth="1"/>
    <col min="22" max="22" width="7.5" hidden="1" customWidth="1"/>
    <col min="23" max="23" width="12.125" hidden="1" customWidth="1"/>
    <col min="24" max="24" width="11.25" hidden="1" customWidth="1"/>
    <col min="25" max="25" width="15.375" hidden="1" customWidth="1"/>
    <col min="26" max="26" width="16" hidden="1" customWidth="1"/>
    <col min="27" max="27" width="13" hidden="1" customWidth="1"/>
    <col min="28" max="28" width="22.125" hidden="1" customWidth="1"/>
    <col min="29" max="29" width="21.75" hidden="1" customWidth="1"/>
    <col min="30" max="33" width="11.625" hidden="1" customWidth="1"/>
    <col min="34" max="34" width="17" hidden="1" customWidth="1"/>
    <col min="35" max="35" width="16.25" hidden="1" customWidth="1"/>
    <col min="36" max="36" width="11.625" hidden="1" customWidth="1"/>
    <col min="37" max="37" width="17.625" hidden="1" customWidth="1"/>
    <col min="38" max="38" width="14.5" hidden="1" customWidth="1"/>
    <col min="39" max="39" width="11.625" hidden="1" customWidth="1"/>
    <col min="40" max="40" width="18.5" hidden="1" customWidth="1"/>
    <col min="41" max="41" width="18.75" style="4" hidden="1" customWidth="1"/>
    <col min="42" max="42" width="17.375" style="4" hidden="1" customWidth="1"/>
    <col min="43" max="43" width="11.25" style="5" hidden="1" customWidth="1"/>
    <col min="44" max="44" width="13.875" style="6" hidden="1" customWidth="1"/>
    <col min="45" max="45" width="10.75" hidden="1" customWidth="1"/>
    <col min="46" max="46" width="8" hidden="1" customWidth="1"/>
    <col min="47" max="47" width="20.875" style="424" hidden="1" customWidth="1"/>
    <col min="48" max="48" width="20" style="8" hidden="1" customWidth="1"/>
    <col min="49" max="49" width="4" hidden="1" customWidth="1"/>
    <col min="50" max="50" width="14.25" hidden="1" customWidth="1"/>
    <col min="51" max="51" width="25" style="9" customWidth="1"/>
    <col min="52" max="52" width="19.125" hidden="1" customWidth="1"/>
  </cols>
  <sheetData>
    <row r="1" spans="1:52" ht="17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2"/>
      <c r="AE1" s="1"/>
      <c r="AF1" s="1"/>
      <c r="AG1" s="1"/>
      <c r="AH1" s="1"/>
      <c r="AI1" s="1"/>
      <c r="AJ1" s="1"/>
      <c r="AK1" s="1"/>
      <c r="AL1" s="1"/>
      <c r="AM1" s="1"/>
      <c r="AN1" s="1"/>
      <c r="AO1" s="3"/>
      <c r="AT1" s="1"/>
      <c r="AU1" s="7"/>
    </row>
    <row r="2" spans="1:52" ht="17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2"/>
      <c r="AE2" s="1"/>
      <c r="AF2" s="1"/>
      <c r="AG2" s="1"/>
      <c r="AH2" s="1"/>
      <c r="AI2" s="1"/>
      <c r="AJ2" s="1"/>
      <c r="AK2" s="1"/>
      <c r="AL2" s="1"/>
      <c r="AM2" s="1"/>
      <c r="AN2" s="1"/>
      <c r="AO2" s="3"/>
      <c r="AT2" s="1"/>
      <c r="AU2" s="7"/>
      <c r="AY2" s="426"/>
    </row>
    <row r="3" spans="1:52" ht="17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2"/>
      <c r="AE3" s="1"/>
      <c r="AF3" s="1"/>
      <c r="AG3" s="1"/>
      <c r="AH3" s="1"/>
      <c r="AI3" s="1"/>
      <c r="AJ3" s="1"/>
      <c r="AK3" s="1"/>
      <c r="AL3" s="1"/>
      <c r="AM3" s="1"/>
      <c r="AN3" s="1"/>
      <c r="AO3" s="3"/>
      <c r="AT3" s="1"/>
      <c r="AU3" s="7"/>
    </row>
    <row r="4" spans="1:52" ht="18.75">
      <c r="A4" s="456" t="s">
        <v>0</v>
      </c>
      <c r="B4" s="456"/>
      <c r="C4" s="456"/>
      <c r="D4" s="456"/>
      <c r="E4" s="456"/>
      <c r="F4" s="456"/>
      <c r="G4" s="456"/>
      <c r="H4" s="456"/>
      <c r="I4" s="456"/>
      <c r="J4" s="456"/>
      <c r="K4" s="456"/>
      <c r="L4" s="456"/>
      <c r="M4" s="456"/>
      <c r="N4" s="456"/>
      <c r="O4" s="456"/>
      <c r="P4" s="456"/>
      <c r="Q4" s="456"/>
      <c r="R4" s="456"/>
      <c r="S4" s="456"/>
      <c r="T4" s="456"/>
      <c r="U4" s="456"/>
      <c r="V4" s="456"/>
      <c r="W4" s="456"/>
      <c r="X4" s="456"/>
      <c r="Y4" s="456"/>
      <c r="Z4" s="456"/>
      <c r="AA4" s="456"/>
      <c r="AB4" s="456"/>
      <c r="AC4" s="456"/>
      <c r="AD4" s="456"/>
      <c r="AE4" s="456"/>
      <c r="AF4" s="456"/>
      <c r="AG4" s="456"/>
      <c r="AH4" s="456"/>
      <c r="AI4" s="456"/>
      <c r="AJ4" s="456"/>
      <c r="AK4" s="456"/>
      <c r="AL4" s="456"/>
      <c r="AM4" s="456"/>
      <c r="AN4" s="456"/>
      <c r="AO4" s="456"/>
      <c r="AP4" s="456"/>
      <c r="AQ4" s="456"/>
      <c r="AR4" s="456"/>
      <c r="AS4" s="456"/>
      <c r="AT4" s="456"/>
      <c r="AU4" s="456"/>
      <c r="AV4" s="456"/>
      <c r="AW4" s="456"/>
      <c r="AX4" s="456"/>
      <c r="AY4" s="456"/>
    </row>
    <row r="5" spans="1:52" ht="19.5" thickBot="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"/>
      <c r="V5" s="1"/>
      <c r="W5" s="1"/>
      <c r="X5" s="1"/>
      <c r="Y5" s="1"/>
      <c r="Z5" s="1"/>
      <c r="AA5" s="1"/>
      <c r="AB5" s="1"/>
      <c r="AC5" s="1"/>
      <c r="AD5" s="11"/>
      <c r="AE5" s="1"/>
      <c r="AF5" s="1"/>
      <c r="AG5" s="1"/>
      <c r="AH5" s="1"/>
      <c r="AI5" s="12" t="s">
        <v>1</v>
      </c>
      <c r="AJ5" s="1"/>
      <c r="AK5" s="1"/>
      <c r="AL5" s="1"/>
      <c r="AM5" s="1"/>
      <c r="AN5" s="1"/>
      <c r="AO5" s="13"/>
      <c r="AT5" s="1"/>
      <c r="AU5" s="7"/>
      <c r="AV5" s="14" t="s">
        <v>2</v>
      </c>
      <c r="AY5" s="15" t="s">
        <v>145</v>
      </c>
    </row>
    <row r="6" spans="1:52" ht="38.25" customHeight="1">
      <c r="A6" s="457" t="s">
        <v>3</v>
      </c>
      <c r="B6" s="458"/>
      <c r="C6" s="458"/>
      <c r="D6" s="458"/>
      <c r="E6" s="458"/>
      <c r="F6" s="458"/>
      <c r="G6" s="458"/>
      <c r="H6" s="458"/>
      <c r="I6" s="458"/>
      <c r="J6" s="458"/>
      <c r="K6" s="458"/>
      <c r="L6" s="458"/>
      <c r="M6" s="458"/>
      <c r="N6" s="459"/>
      <c r="O6" s="460" t="s">
        <v>4</v>
      </c>
      <c r="P6" s="460"/>
      <c r="Q6" s="460"/>
      <c r="R6" s="460"/>
      <c r="S6" s="460"/>
      <c r="T6" s="16" t="s">
        <v>5</v>
      </c>
      <c r="U6" s="17"/>
      <c r="V6" s="18"/>
      <c r="W6" s="19" t="s">
        <v>6</v>
      </c>
      <c r="X6" s="20" t="s">
        <v>7</v>
      </c>
      <c r="Y6" s="21" t="s">
        <v>8</v>
      </c>
      <c r="Z6" s="22" t="s">
        <v>9</v>
      </c>
      <c r="AA6" s="23" t="s">
        <v>10</v>
      </c>
      <c r="AB6" s="24" t="s">
        <v>11</v>
      </c>
      <c r="AC6" s="25" t="s">
        <v>12</v>
      </c>
      <c r="AD6" s="26" t="s">
        <v>13</v>
      </c>
      <c r="AE6" s="27"/>
      <c r="AF6" s="27"/>
      <c r="AG6" s="27"/>
      <c r="AH6" s="28" t="s">
        <v>14</v>
      </c>
      <c r="AI6" s="27">
        <v>27.2</v>
      </c>
      <c r="AJ6" s="27">
        <v>27.3</v>
      </c>
      <c r="AK6" s="29" t="s">
        <v>15</v>
      </c>
      <c r="AL6" s="27"/>
      <c r="AM6" s="27"/>
      <c r="AN6" s="30" t="s">
        <v>16</v>
      </c>
      <c r="AO6" s="31" t="s">
        <v>17</v>
      </c>
      <c r="AP6" s="32" t="s">
        <v>18</v>
      </c>
      <c r="AQ6" s="33" t="s">
        <v>19</v>
      </c>
      <c r="AR6" s="34" t="s">
        <v>20</v>
      </c>
      <c r="AS6" s="35" t="s">
        <v>21</v>
      </c>
      <c r="AT6" s="36" t="s">
        <v>22</v>
      </c>
      <c r="AU6" s="37" t="s">
        <v>23</v>
      </c>
      <c r="AV6" s="38" t="s">
        <v>24</v>
      </c>
      <c r="AY6" s="39" t="s">
        <v>25</v>
      </c>
    </row>
    <row r="7" spans="1:52">
      <c r="A7" s="40" t="s">
        <v>26</v>
      </c>
      <c r="B7" s="41" t="s">
        <v>27</v>
      </c>
      <c r="C7" s="41"/>
      <c r="D7" s="41"/>
      <c r="E7" s="41"/>
      <c r="F7" s="41"/>
      <c r="G7" s="41"/>
      <c r="H7" s="41"/>
      <c r="I7" s="41"/>
      <c r="J7" s="41"/>
      <c r="K7" s="42"/>
      <c r="L7" s="42"/>
      <c r="M7" s="42"/>
      <c r="N7" s="42"/>
      <c r="O7" s="43"/>
      <c r="P7" s="44"/>
      <c r="Q7" s="45"/>
      <c r="R7" s="46"/>
      <c r="S7" s="47"/>
      <c r="T7" s="48"/>
      <c r="U7" s="42"/>
      <c r="V7" s="49"/>
      <c r="W7" s="50"/>
      <c r="X7" s="51"/>
      <c r="Y7" s="42"/>
      <c r="Z7" s="52"/>
      <c r="AA7" s="53"/>
      <c r="AB7" s="42"/>
      <c r="AC7" s="54"/>
      <c r="AD7" s="55"/>
      <c r="AE7" s="42"/>
      <c r="AF7" s="42"/>
      <c r="AG7" s="42"/>
      <c r="AH7" s="56"/>
      <c r="AI7" s="56"/>
      <c r="AJ7" s="56"/>
      <c r="AK7" s="56"/>
      <c r="AL7" s="42"/>
      <c r="AM7" s="42"/>
      <c r="AN7" s="49"/>
      <c r="AO7" s="57"/>
      <c r="AP7" s="58"/>
      <c r="AQ7" s="59"/>
      <c r="AR7" s="60"/>
      <c r="AS7" s="61"/>
      <c r="AT7" s="42"/>
      <c r="AU7" s="62"/>
      <c r="AV7" s="63"/>
      <c r="AY7" s="64"/>
    </row>
    <row r="8" spans="1:52">
      <c r="A8" s="65"/>
      <c r="B8" s="66" t="s">
        <v>28</v>
      </c>
      <c r="C8" s="444" t="s">
        <v>29</v>
      </c>
      <c r="D8" s="444"/>
      <c r="E8" s="444"/>
      <c r="F8" s="444"/>
      <c r="G8" s="444"/>
      <c r="H8" s="445"/>
      <c r="I8" s="445"/>
      <c r="J8" s="67"/>
      <c r="K8" s="68"/>
      <c r="L8" s="68"/>
      <c r="M8" s="69"/>
      <c r="N8" s="70"/>
      <c r="O8" s="71"/>
      <c r="P8" s="72"/>
      <c r="Q8" s="45"/>
      <c r="R8" s="73"/>
      <c r="S8" s="47"/>
      <c r="T8" s="48"/>
      <c r="U8" s="42"/>
      <c r="V8" s="49"/>
      <c r="W8" s="74"/>
      <c r="X8" s="75"/>
      <c r="Y8" s="42"/>
      <c r="Z8" s="52"/>
      <c r="AA8" s="53"/>
      <c r="AB8" s="42"/>
      <c r="AC8" s="54"/>
      <c r="AD8" s="55"/>
      <c r="AE8" s="42"/>
      <c r="AF8" s="42"/>
      <c r="AG8" s="42"/>
      <c r="AH8" s="56"/>
      <c r="AI8" s="56"/>
      <c r="AJ8" s="56"/>
      <c r="AK8" s="56"/>
      <c r="AL8" s="42"/>
      <c r="AM8" s="42"/>
      <c r="AN8" s="49"/>
      <c r="AO8" s="57"/>
      <c r="AP8" s="58"/>
      <c r="AQ8" s="59"/>
      <c r="AR8" s="60"/>
      <c r="AS8" s="61"/>
      <c r="AT8" s="42"/>
      <c r="AU8" s="62"/>
      <c r="AV8" s="63"/>
      <c r="AY8" s="64"/>
    </row>
    <row r="9" spans="1:52">
      <c r="A9" s="65"/>
      <c r="B9" s="67"/>
      <c r="C9" s="66" t="s">
        <v>30</v>
      </c>
      <c r="D9" s="66"/>
      <c r="E9" s="444"/>
      <c r="F9" s="444"/>
      <c r="G9" s="444"/>
      <c r="H9" s="444"/>
      <c r="I9" s="76"/>
      <c r="J9" s="77"/>
      <c r="K9" s="68"/>
      <c r="L9" s="68"/>
      <c r="M9" s="69"/>
      <c r="N9" s="70"/>
      <c r="O9" s="71"/>
      <c r="P9" s="72"/>
      <c r="Q9" s="45"/>
      <c r="R9" s="73"/>
      <c r="S9" s="47"/>
      <c r="T9" s="48"/>
      <c r="U9" s="42"/>
      <c r="V9" s="49"/>
      <c r="W9" s="74"/>
      <c r="X9" s="75"/>
      <c r="Y9" s="42"/>
      <c r="Z9" s="52"/>
      <c r="AA9" s="53"/>
      <c r="AB9" s="42"/>
      <c r="AC9" s="54"/>
      <c r="AD9" s="55"/>
      <c r="AE9" s="42"/>
      <c r="AF9" s="42"/>
      <c r="AG9" s="42"/>
      <c r="AH9" s="56"/>
      <c r="AI9" s="56"/>
      <c r="AJ9" s="56"/>
      <c r="AK9" s="56"/>
      <c r="AL9" s="42"/>
      <c r="AM9" s="42"/>
      <c r="AN9" s="49"/>
      <c r="AO9" s="57"/>
      <c r="AP9" s="58"/>
      <c r="AQ9" s="59"/>
      <c r="AR9" s="60"/>
      <c r="AS9" s="61"/>
      <c r="AT9" s="42"/>
      <c r="AU9" s="62"/>
      <c r="AV9" s="63"/>
      <c r="AY9" s="64"/>
    </row>
    <row r="10" spans="1:52">
      <c r="A10" s="78"/>
      <c r="B10" s="79"/>
      <c r="C10" s="79"/>
      <c r="D10" s="80" t="s">
        <v>31</v>
      </c>
      <c r="E10" s="81" t="s">
        <v>32</v>
      </c>
      <c r="F10" s="81"/>
      <c r="G10" s="81"/>
      <c r="H10" s="81"/>
      <c r="I10" s="81"/>
      <c r="J10" s="81"/>
      <c r="K10" s="82"/>
      <c r="L10" s="79"/>
      <c r="M10" s="83"/>
      <c r="N10" s="83"/>
      <c r="O10" s="84">
        <v>0</v>
      </c>
      <c r="P10" s="85"/>
      <c r="Q10" s="86"/>
      <c r="R10" s="87"/>
      <c r="S10" s="88"/>
      <c r="T10" s="89">
        <v>0</v>
      </c>
      <c r="U10" s="88"/>
      <c r="V10" s="90"/>
      <c r="W10" s="91"/>
      <c r="X10" s="92">
        <v>1</v>
      </c>
      <c r="Y10" s="93">
        <v>0</v>
      </c>
      <c r="Z10" s="94"/>
      <c r="AA10" s="95"/>
      <c r="AB10" s="96"/>
      <c r="AC10" s="97">
        <v>0</v>
      </c>
      <c r="AD10" s="98">
        <v>0</v>
      </c>
      <c r="AE10" s="88"/>
      <c r="AF10" s="88"/>
      <c r="AG10" s="88"/>
      <c r="AH10" s="93">
        <v>0</v>
      </c>
      <c r="AI10" s="93">
        <v>0</v>
      </c>
      <c r="AJ10" s="93">
        <v>0</v>
      </c>
      <c r="AK10" s="93">
        <v>0</v>
      </c>
      <c r="AL10" s="88">
        <v>0</v>
      </c>
      <c r="AM10" s="92">
        <v>1</v>
      </c>
      <c r="AN10" s="90">
        <v>0</v>
      </c>
      <c r="AO10" s="99">
        <v>0</v>
      </c>
      <c r="AP10" s="100">
        <v>0</v>
      </c>
      <c r="AQ10" s="59"/>
      <c r="AR10" s="60"/>
      <c r="AS10" s="61"/>
      <c r="AT10" s="92">
        <v>1</v>
      </c>
      <c r="AU10" s="101">
        <v>0</v>
      </c>
      <c r="AV10" s="102">
        <v>0</v>
      </c>
      <c r="AY10" s="103">
        <v>0</v>
      </c>
    </row>
    <row r="11" spans="1:52">
      <c r="A11" s="78"/>
      <c r="B11" s="79"/>
      <c r="C11" s="79"/>
      <c r="D11" s="80" t="s">
        <v>33</v>
      </c>
      <c r="E11" s="445" t="s">
        <v>34</v>
      </c>
      <c r="F11" s="445"/>
      <c r="G11" s="445"/>
      <c r="H11" s="445"/>
      <c r="I11" s="445"/>
      <c r="J11" s="445"/>
      <c r="K11" s="82"/>
      <c r="L11" s="79"/>
      <c r="M11" s="83"/>
      <c r="N11" s="83"/>
      <c r="O11" s="84">
        <v>150000</v>
      </c>
      <c r="P11" s="85"/>
      <c r="Q11" s="104">
        <v>300000</v>
      </c>
      <c r="R11" s="105">
        <v>0</v>
      </c>
      <c r="S11" s="88"/>
      <c r="T11" s="89">
        <v>300000</v>
      </c>
      <c r="U11" s="88"/>
      <c r="V11" s="90"/>
      <c r="W11" s="91"/>
      <c r="X11" s="92">
        <v>1</v>
      </c>
      <c r="Y11" s="93">
        <v>0</v>
      </c>
      <c r="Z11" s="94"/>
      <c r="AA11" s="95"/>
      <c r="AB11" s="96"/>
      <c r="AC11" s="97">
        <v>0</v>
      </c>
      <c r="AD11" s="98">
        <v>300000</v>
      </c>
      <c r="AE11" s="88"/>
      <c r="AF11" s="88"/>
      <c r="AG11" s="88"/>
      <c r="AH11" s="93">
        <v>0</v>
      </c>
      <c r="AI11" s="93">
        <v>0</v>
      </c>
      <c r="AJ11" s="93">
        <v>0</v>
      </c>
      <c r="AK11" s="93">
        <v>0</v>
      </c>
      <c r="AL11" s="88">
        <v>0</v>
      </c>
      <c r="AM11" s="92">
        <v>1</v>
      </c>
      <c r="AN11" s="90">
        <v>0</v>
      </c>
      <c r="AO11" s="99">
        <v>300000</v>
      </c>
      <c r="AP11" s="100">
        <v>0</v>
      </c>
      <c r="AQ11" s="59"/>
      <c r="AR11" s="60"/>
      <c r="AS11" s="61"/>
      <c r="AT11" s="92">
        <v>1</v>
      </c>
      <c r="AU11" s="101">
        <v>300000</v>
      </c>
      <c r="AV11" s="102">
        <v>0</v>
      </c>
      <c r="AY11" s="103">
        <v>300000</v>
      </c>
    </row>
    <row r="12" spans="1:52">
      <c r="A12" s="106"/>
      <c r="B12" s="107"/>
      <c r="C12" s="107"/>
      <c r="D12" s="69"/>
      <c r="E12" s="69"/>
      <c r="F12" s="452" t="s">
        <v>34</v>
      </c>
      <c r="G12" s="454"/>
      <c r="H12" s="454"/>
      <c r="I12" s="454"/>
      <c r="J12" s="454"/>
      <c r="K12" s="454"/>
      <c r="L12" s="107"/>
      <c r="M12" s="69"/>
      <c r="N12" s="69"/>
      <c r="O12" s="71">
        <v>150000</v>
      </c>
      <c r="P12" s="72"/>
      <c r="Q12" s="108">
        <v>300000</v>
      </c>
      <c r="R12" s="73">
        <v>0</v>
      </c>
      <c r="S12" s="47"/>
      <c r="T12" s="48">
        <v>300000</v>
      </c>
      <c r="U12" s="42"/>
      <c r="V12" s="49"/>
      <c r="W12" s="74"/>
      <c r="X12" s="92">
        <v>1</v>
      </c>
      <c r="Y12" s="93">
        <v>0</v>
      </c>
      <c r="Z12" s="94"/>
      <c r="AA12" s="53"/>
      <c r="AB12" s="96"/>
      <c r="AC12" s="109">
        <v>0</v>
      </c>
      <c r="AD12" s="57">
        <v>300000</v>
      </c>
      <c r="AE12" s="42"/>
      <c r="AF12" s="42"/>
      <c r="AG12" s="42"/>
      <c r="AH12" s="56"/>
      <c r="AI12" s="56"/>
      <c r="AJ12" s="56"/>
      <c r="AK12" s="56"/>
      <c r="AL12" s="42">
        <v>0</v>
      </c>
      <c r="AM12" s="92">
        <v>1</v>
      </c>
      <c r="AN12" s="49">
        <v>0</v>
      </c>
      <c r="AO12" s="57">
        <v>300000</v>
      </c>
      <c r="AP12" s="58">
        <v>0</v>
      </c>
      <c r="AQ12" s="59"/>
      <c r="AR12" s="60"/>
      <c r="AS12" s="61"/>
      <c r="AT12" s="92">
        <v>1</v>
      </c>
      <c r="AU12" s="62">
        <v>300000</v>
      </c>
      <c r="AV12" s="63">
        <v>0</v>
      </c>
      <c r="AY12" s="64">
        <v>300000</v>
      </c>
    </row>
    <row r="13" spans="1:52">
      <c r="A13" s="106"/>
      <c r="B13" s="107"/>
      <c r="C13" s="107"/>
      <c r="D13" s="69"/>
      <c r="E13" s="69"/>
      <c r="F13" s="69"/>
      <c r="G13" s="110"/>
      <c r="H13" s="110"/>
      <c r="I13" s="110"/>
      <c r="J13" s="110"/>
      <c r="K13" s="110"/>
      <c r="L13" s="107"/>
      <c r="M13" s="69"/>
      <c r="N13" s="69"/>
      <c r="O13" s="71"/>
      <c r="P13" s="72"/>
      <c r="Q13" s="108"/>
      <c r="R13" s="73"/>
      <c r="S13" s="47"/>
      <c r="T13" s="48"/>
      <c r="U13" s="42"/>
      <c r="V13" s="49"/>
      <c r="W13" s="74"/>
      <c r="X13" s="92"/>
      <c r="Y13" s="93"/>
      <c r="Z13" s="94"/>
      <c r="AA13" s="53"/>
      <c r="AB13" s="96"/>
      <c r="AC13" s="109"/>
      <c r="AD13" s="57"/>
      <c r="AE13" s="42"/>
      <c r="AF13" s="42"/>
      <c r="AG13" s="42"/>
      <c r="AH13" s="56"/>
      <c r="AI13" s="56"/>
      <c r="AJ13" s="56"/>
      <c r="AK13" s="56"/>
      <c r="AL13" s="42"/>
      <c r="AM13" s="92"/>
      <c r="AN13" s="49"/>
      <c r="AO13" s="57"/>
      <c r="AP13" s="58"/>
      <c r="AQ13" s="59"/>
      <c r="AR13" s="60"/>
      <c r="AS13" s="61"/>
      <c r="AT13" s="92"/>
      <c r="AU13" s="62"/>
      <c r="AV13" s="63"/>
      <c r="AY13" s="64"/>
    </row>
    <row r="14" spans="1:52">
      <c r="A14" s="78"/>
      <c r="B14" s="79"/>
      <c r="C14" s="79"/>
      <c r="D14" s="80" t="s">
        <v>35</v>
      </c>
      <c r="E14" s="445" t="s">
        <v>36</v>
      </c>
      <c r="F14" s="445"/>
      <c r="G14" s="445"/>
      <c r="H14" s="445"/>
      <c r="I14" s="445"/>
      <c r="J14" s="445"/>
      <c r="K14" s="82"/>
      <c r="L14" s="79"/>
      <c r="M14" s="83"/>
      <c r="N14" s="83"/>
      <c r="O14" s="84">
        <v>24490000</v>
      </c>
      <c r="P14" s="111"/>
      <c r="Q14" s="104">
        <v>18670000</v>
      </c>
      <c r="R14" s="112">
        <v>5025000</v>
      </c>
      <c r="S14" s="88"/>
      <c r="T14" s="113">
        <v>23895000</v>
      </c>
      <c r="U14" s="113">
        <v>0</v>
      </c>
      <c r="V14" s="113">
        <v>0</v>
      </c>
      <c r="W14" s="91">
        <v>19300000</v>
      </c>
      <c r="X14" s="92">
        <v>1</v>
      </c>
      <c r="Y14" s="93">
        <v>19300000</v>
      </c>
      <c r="Z14" s="91">
        <v>3122800</v>
      </c>
      <c r="AA14" s="95"/>
      <c r="AB14" s="114">
        <v>3122800</v>
      </c>
      <c r="AC14" s="115">
        <v>22420000</v>
      </c>
      <c r="AD14" s="116">
        <v>21220000</v>
      </c>
      <c r="AE14" s="117">
        <v>0</v>
      </c>
      <c r="AF14" s="117">
        <v>0</v>
      </c>
      <c r="AG14" s="117">
        <v>0</v>
      </c>
      <c r="AH14" s="117">
        <v>17905000</v>
      </c>
      <c r="AI14" s="117">
        <v>1575000</v>
      </c>
      <c r="AJ14" s="117">
        <v>0</v>
      </c>
      <c r="AK14" s="117">
        <v>1440000</v>
      </c>
      <c r="AL14" s="117">
        <v>20920000</v>
      </c>
      <c r="AM14" s="92">
        <v>1</v>
      </c>
      <c r="AN14" s="118">
        <v>20920000</v>
      </c>
      <c r="AO14" s="99">
        <v>20920000</v>
      </c>
      <c r="AP14" s="96">
        <f>AP15+AP16</f>
        <v>17620000</v>
      </c>
      <c r="AQ14" s="119">
        <v>1340000</v>
      </c>
      <c r="AR14" s="120">
        <v>1340000</v>
      </c>
      <c r="AS14" s="61"/>
      <c r="AT14" s="92">
        <v>1</v>
      </c>
      <c r="AU14" s="101">
        <v>20920000</v>
      </c>
      <c r="AV14" s="121">
        <f>SUM(AP14:AR14)</f>
        <v>20300000</v>
      </c>
      <c r="AY14" s="103">
        <f>AY15+AY16</f>
        <v>21600000</v>
      </c>
    </row>
    <row r="15" spans="1:52">
      <c r="A15" s="106"/>
      <c r="B15" s="107"/>
      <c r="C15" s="107"/>
      <c r="D15" s="69"/>
      <c r="E15" s="69"/>
      <c r="F15" s="452" t="s">
        <v>37</v>
      </c>
      <c r="G15" s="454"/>
      <c r="H15" s="454"/>
      <c r="I15" s="454"/>
      <c r="J15" s="454"/>
      <c r="K15" s="454"/>
      <c r="L15" s="107"/>
      <c r="M15" s="69"/>
      <c r="N15" s="69"/>
      <c r="O15" s="71">
        <v>21310000</v>
      </c>
      <c r="P15" s="72"/>
      <c r="Q15" s="108">
        <v>16520000</v>
      </c>
      <c r="R15" s="73">
        <v>5025000</v>
      </c>
      <c r="S15" s="47"/>
      <c r="T15" s="122">
        <v>21545000</v>
      </c>
      <c r="U15" s="107"/>
      <c r="V15" s="49"/>
      <c r="W15" s="74">
        <v>17630000</v>
      </c>
      <c r="X15" s="92">
        <v>1</v>
      </c>
      <c r="Y15" s="56">
        <v>17630000</v>
      </c>
      <c r="Z15" s="123">
        <v>3122800</v>
      </c>
      <c r="AA15" s="53" t="s">
        <v>38</v>
      </c>
      <c r="AB15" s="124">
        <v>3122800</v>
      </c>
      <c r="AC15" s="109">
        <v>20750000</v>
      </c>
      <c r="AD15" s="57">
        <v>19650000</v>
      </c>
      <c r="AE15" s="42"/>
      <c r="AF15" s="42"/>
      <c r="AG15" s="42"/>
      <c r="AH15" s="56">
        <v>16455000</v>
      </c>
      <c r="AI15" s="56">
        <v>1575000</v>
      </c>
      <c r="AJ15" s="125">
        <v>0</v>
      </c>
      <c r="AK15" s="125">
        <v>1440000</v>
      </c>
      <c r="AL15" s="126">
        <v>19470000</v>
      </c>
      <c r="AM15" s="92">
        <v>1</v>
      </c>
      <c r="AN15" s="49">
        <v>19470000</v>
      </c>
      <c r="AO15" s="57">
        <v>19470000</v>
      </c>
      <c r="AP15" s="60">
        <v>16000000</v>
      </c>
      <c r="AQ15" s="59">
        <v>1340000</v>
      </c>
      <c r="AR15" s="60">
        <v>1340000</v>
      </c>
      <c r="AS15" s="61"/>
      <c r="AT15" s="92">
        <v>1</v>
      </c>
      <c r="AU15" s="62">
        <v>19470000</v>
      </c>
      <c r="AV15" s="127">
        <f>SUM(AP15:AR15)</f>
        <v>18680000</v>
      </c>
      <c r="AY15" s="64">
        <v>19980000</v>
      </c>
      <c r="AZ15" t="s">
        <v>39</v>
      </c>
    </row>
    <row r="16" spans="1:52">
      <c r="A16" s="106"/>
      <c r="B16" s="107"/>
      <c r="C16" s="107"/>
      <c r="D16" s="69"/>
      <c r="E16" s="69"/>
      <c r="F16" s="461" t="s">
        <v>40</v>
      </c>
      <c r="G16" s="462"/>
      <c r="H16" s="462"/>
      <c r="I16" s="462"/>
      <c r="J16" s="462"/>
      <c r="K16" s="462"/>
      <c r="L16" s="107"/>
      <c r="M16" s="69"/>
      <c r="N16" s="69"/>
      <c r="O16" s="71">
        <v>3180000</v>
      </c>
      <c r="P16" s="72"/>
      <c r="Q16" s="108">
        <v>2150000</v>
      </c>
      <c r="R16" s="73">
        <v>0</v>
      </c>
      <c r="S16" s="47"/>
      <c r="T16" s="122">
        <v>2350000</v>
      </c>
      <c r="U16" s="107" t="s">
        <v>41</v>
      </c>
      <c r="V16" s="49"/>
      <c r="W16" s="74">
        <v>1670000</v>
      </c>
      <c r="X16" s="92">
        <v>1</v>
      </c>
      <c r="Y16" s="56">
        <v>1670000</v>
      </c>
      <c r="Z16" s="74">
        <v>0</v>
      </c>
      <c r="AA16" s="53"/>
      <c r="AB16" s="128">
        <v>0</v>
      </c>
      <c r="AC16" s="109">
        <v>1670000</v>
      </c>
      <c r="AD16" s="57">
        <v>1570000</v>
      </c>
      <c r="AE16" s="42"/>
      <c r="AF16" s="42"/>
      <c r="AG16" s="42"/>
      <c r="AH16" s="56">
        <v>1450000</v>
      </c>
      <c r="AI16" s="56">
        <v>0</v>
      </c>
      <c r="AJ16" s="125">
        <v>0</v>
      </c>
      <c r="AK16" s="125">
        <v>0</v>
      </c>
      <c r="AL16" s="126">
        <v>1450000</v>
      </c>
      <c r="AM16" s="92">
        <v>1</v>
      </c>
      <c r="AN16" s="49">
        <v>1450000</v>
      </c>
      <c r="AO16" s="57">
        <v>1450000</v>
      </c>
      <c r="AP16" s="60">
        <v>1620000</v>
      </c>
      <c r="AQ16" s="59">
        <v>0</v>
      </c>
      <c r="AR16" s="60">
        <v>0</v>
      </c>
      <c r="AS16" s="61"/>
      <c r="AT16" s="92">
        <v>1</v>
      </c>
      <c r="AU16" s="62">
        <v>1450000</v>
      </c>
      <c r="AV16" s="127">
        <f>SUM(AP16:AR16)</f>
        <v>1620000</v>
      </c>
      <c r="AY16" s="64">
        <v>1620000</v>
      </c>
    </row>
    <row r="17" spans="1:52">
      <c r="A17" s="106"/>
      <c r="B17" s="107"/>
      <c r="C17" s="107"/>
      <c r="D17" s="69"/>
      <c r="E17" s="69"/>
      <c r="F17" s="129"/>
      <c r="G17" s="130"/>
      <c r="H17" s="130"/>
      <c r="I17" s="130"/>
      <c r="J17" s="130"/>
      <c r="K17" s="130"/>
      <c r="L17" s="107"/>
      <c r="M17" s="69"/>
      <c r="N17" s="69"/>
      <c r="O17" s="71"/>
      <c r="P17" s="72"/>
      <c r="Q17" s="108"/>
      <c r="R17" s="73"/>
      <c r="S17" s="47"/>
      <c r="T17" s="122"/>
      <c r="U17" s="107"/>
      <c r="V17" s="49"/>
      <c r="W17" s="74"/>
      <c r="X17" s="92"/>
      <c r="Y17" s="56"/>
      <c r="Z17" s="74"/>
      <c r="AA17" s="53"/>
      <c r="AB17" s="128"/>
      <c r="AC17" s="109"/>
      <c r="AD17" s="57"/>
      <c r="AE17" s="42"/>
      <c r="AF17" s="42"/>
      <c r="AG17" s="42"/>
      <c r="AH17" s="56"/>
      <c r="AI17" s="56"/>
      <c r="AJ17" s="125"/>
      <c r="AK17" s="125"/>
      <c r="AL17" s="126"/>
      <c r="AM17" s="92"/>
      <c r="AN17" s="49"/>
      <c r="AO17" s="57"/>
      <c r="AP17" s="58"/>
      <c r="AQ17" s="59"/>
      <c r="AR17" s="60"/>
      <c r="AS17" s="61"/>
      <c r="AT17" s="92"/>
      <c r="AU17" s="62"/>
      <c r="AV17" s="63"/>
      <c r="AY17" s="64"/>
    </row>
    <row r="18" spans="1:52">
      <c r="A18" s="106"/>
      <c r="B18" s="107"/>
      <c r="C18" s="107"/>
      <c r="D18" s="80" t="s">
        <v>42</v>
      </c>
      <c r="E18" s="445" t="s">
        <v>43</v>
      </c>
      <c r="F18" s="445"/>
      <c r="G18" s="445"/>
      <c r="H18" s="445"/>
      <c r="I18" s="445"/>
      <c r="J18" s="445"/>
      <c r="K18" s="129"/>
      <c r="L18" s="107"/>
      <c r="M18" s="69"/>
      <c r="N18" s="69"/>
      <c r="O18" s="84">
        <v>6710000</v>
      </c>
      <c r="P18" s="85"/>
      <c r="Q18" s="104">
        <v>4435011</v>
      </c>
      <c r="R18" s="112">
        <v>690000</v>
      </c>
      <c r="S18" s="47"/>
      <c r="T18" s="113">
        <v>13410000</v>
      </c>
      <c r="U18" s="113">
        <v>0</v>
      </c>
      <c r="V18" s="113">
        <v>0</v>
      </c>
      <c r="W18" s="91">
        <v>21518866</v>
      </c>
      <c r="X18" s="92">
        <v>1</v>
      </c>
      <c r="Y18" s="93">
        <v>21518866</v>
      </c>
      <c r="Z18" s="91">
        <v>20524707</v>
      </c>
      <c r="AA18" s="53"/>
      <c r="AB18" s="114">
        <v>20524707</v>
      </c>
      <c r="AC18" s="115">
        <v>65191723</v>
      </c>
      <c r="AD18" s="116">
        <v>42650000</v>
      </c>
      <c r="AE18" s="117">
        <v>22000000</v>
      </c>
      <c r="AF18" s="117">
        <v>15300000</v>
      </c>
      <c r="AG18" s="117">
        <v>37300000</v>
      </c>
      <c r="AH18" s="117">
        <v>22404834</v>
      </c>
      <c r="AI18" s="117">
        <v>93725</v>
      </c>
      <c r="AJ18" s="117">
        <v>288608</v>
      </c>
      <c r="AK18" s="117">
        <v>32130000</v>
      </c>
      <c r="AL18" s="117">
        <v>54917167</v>
      </c>
      <c r="AM18" s="92">
        <v>1</v>
      </c>
      <c r="AN18" s="118">
        <v>54917167</v>
      </c>
      <c r="AO18" s="99">
        <v>33830000</v>
      </c>
      <c r="AP18" s="131">
        <f>AP19+AP20+AP21+AP22+AP23+AP24+AP25</f>
        <v>9612361</v>
      </c>
      <c r="AQ18" s="119">
        <v>97000</v>
      </c>
      <c r="AR18" s="120">
        <v>27085714</v>
      </c>
      <c r="AS18" s="61"/>
      <c r="AT18" s="92">
        <v>1</v>
      </c>
      <c r="AU18" s="101">
        <v>33830000</v>
      </c>
      <c r="AV18" s="121">
        <f t="shared" ref="AV18:AV25" si="0">SUM(AP18:AR18)</f>
        <v>36795075</v>
      </c>
      <c r="AY18" s="103">
        <v>16910000</v>
      </c>
    </row>
    <row r="19" spans="1:52">
      <c r="A19" s="106"/>
      <c r="B19" s="107"/>
      <c r="C19" s="107"/>
      <c r="D19" s="69"/>
      <c r="E19" s="69"/>
      <c r="F19" s="452" t="s">
        <v>44</v>
      </c>
      <c r="G19" s="452"/>
      <c r="H19" s="452"/>
      <c r="I19" s="452"/>
      <c r="J19" s="452"/>
      <c r="K19" s="452"/>
      <c r="L19" s="107"/>
      <c r="M19" s="69"/>
      <c r="N19" s="69"/>
      <c r="O19" s="71">
        <v>350000</v>
      </c>
      <c r="P19" s="72"/>
      <c r="Q19" s="108">
        <v>261431</v>
      </c>
      <c r="R19" s="73">
        <v>0</v>
      </c>
      <c r="S19" s="47"/>
      <c r="T19" s="48">
        <v>350000</v>
      </c>
      <c r="U19" s="42"/>
      <c r="V19" s="49"/>
      <c r="W19" s="74">
        <v>188623</v>
      </c>
      <c r="X19" s="92">
        <v>1</v>
      </c>
      <c r="Y19" s="56">
        <v>188623</v>
      </c>
      <c r="Z19" s="123">
        <v>55976</v>
      </c>
      <c r="AA19" s="53"/>
      <c r="AB19" s="124">
        <v>55976</v>
      </c>
      <c r="AC19" s="109">
        <v>244599</v>
      </c>
      <c r="AD19" s="57">
        <v>250000</v>
      </c>
      <c r="AE19" s="42"/>
      <c r="AF19" s="42"/>
      <c r="AG19" s="42"/>
      <c r="AH19" s="56">
        <v>273360</v>
      </c>
      <c r="AI19" s="56">
        <v>28578</v>
      </c>
      <c r="AJ19" s="56">
        <v>0</v>
      </c>
      <c r="AK19" s="56"/>
      <c r="AL19" s="126">
        <v>301938</v>
      </c>
      <c r="AM19" s="92">
        <v>1</v>
      </c>
      <c r="AN19" s="49">
        <v>301938</v>
      </c>
      <c r="AO19" s="57">
        <v>300000</v>
      </c>
      <c r="AP19" s="124">
        <v>167156</v>
      </c>
      <c r="AQ19" s="132">
        <v>17000</v>
      </c>
      <c r="AR19" s="133">
        <v>17000</v>
      </c>
      <c r="AS19" s="61"/>
      <c r="AT19" s="92">
        <v>1</v>
      </c>
      <c r="AU19" s="62">
        <v>300000</v>
      </c>
      <c r="AV19" s="127">
        <f t="shared" si="0"/>
        <v>201156</v>
      </c>
      <c r="AY19" s="64">
        <v>200000</v>
      </c>
    </row>
    <row r="20" spans="1:52">
      <c r="A20" s="106"/>
      <c r="B20" s="107"/>
      <c r="C20" s="107"/>
      <c r="D20" s="69"/>
      <c r="E20" s="69"/>
      <c r="F20" s="452" t="s">
        <v>45</v>
      </c>
      <c r="G20" s="452"/>
      <c r="H20" s="452"/>
      <c r="I20" s="452"/>
      <c r="J20" s="452"/>
      <c r="K20" s="452"/>
      <c r="L20" s="107"/>
      <c r="M20" s="69"/>
      <c r="N20" s="69"/>
      <c r="O20" s="71">
        <v>2500000</v>
      </c>
      <c r="P20" s="72"/>
      <c r="Q20" s="108">
        <v>2063815</v>
      </c>
      <c r="R20" s="73">
        <v>0</v>
      </c>
      <c r="S20" s="47"/>
      <c r="T20" s="48">
        <v>2500000</v>
      </c>
      <c r="U20" s="42"/>
      <c r="V20" s="49"/>
      <c r="W20" s="74">
        <v>1033245</v>
      </c>
      <c r="X20" s="92">
        <v>1</v>
      </c>
      <c r="Y20" s="56">
        <v>1033245</v>
      </c>
      <c r="Z20" s="123">
        <v>10920</v>
      </c>
      <c r="AA20" s="53"/>
      <c r="AB20" s="124">
        <v>10920</v>
      </c>
      <c r="AC20" s="109">
        <v>1044165</v>
      </c>
      <c r="AD20" s="57">
        <v>1500000</v>
      </c>
      <c r="AE20" s="42"/>
      <c r="AF20" s="42"/>
      <c r="AG20" s="42"/>
      <c r="AH20" s="56">
        <v>1528032</v>
      </c>
      <c r="AI20" s="56">
        <v>19144</v>
      </c>
      <c r="AJ20" s="56">
        <v>12943</v>
      </c>
      <c r="AK20" s="56"/>
      <c r="AL20" s="126">
        <v>1560119</v>
      </c>
      <c r="AM20" s="92">
        <v>1</v>
      </c>
      <c r="AN20" s="49">
        <v>1560119</v>
      </c>
      <c r="AO20" s="57">
        <v>1560000</v>
      </c>
      <c r="AP20" s="124">
        <v>817593</v>
      </c>
      <c r="AQ20" s="132">
        <v>50000</v>
      </c>
      <c r="AR20" s="133">
        <v>50000</v>
      </c>
      <c r="AS20" s="61"/>
      <c r="AT20" s="92">
        <v>1</v>
      </c>
      <c r="AU20" s="62">
        <v>1560000</v>
      </c>
      <c r="AV20" s="127">
        <f t="shared" si="0"/>
        <v>917593</v>
      </c>
      <c r="AY20" s="64">
        <v>1000000</v>
      </c>
    </row>
    <row r="21" spans="1:52">
      <c r="A21" s="106"/>
      <c r="B21" s="107"/>
      <c r="C21" s="107"/>
      <c r="D21" s="69"/>
      <c r="E21" s="69"/>
      <c r="F21" s="452" t="s">
        <v>46</v>
      </c>
      <c r="G21" s="452"/>
      <c r="H21" s="452"/>
      <c r="I21" s="452"/>
      <c r="J21" s="452"/>
      <c r="K21" s="452"/>
      <c r="L21" s="107"/>
      <c r="M21" s="69"/>
      <c r="N21" s="69"/>
      <c r="O21" s="71">
        <v>100000</v>
      </c>
      <c r="P21" s="72"/>
      <c r="Q21" s="108">
        <v>25096</v>
      </c>
      <c r="R21" s="73">
        <v>0</v>
      </c>
      <c r="S21" s="47"/>
      <c r="T21" s="48">
        <v>100000</v>
      </c>
      <c r="U21" s="42"/>
      <c r="V21" s="49"/>
      <c r="W21" s="74">
        <v>57776</v>
      </c>
      <c r="X21" s="92">
        <v>1</v>
      </c>
      <c r="Y21" s="56">
        <v>57776</v>
      </c>
      <c r="Z21" s="123">
        <v>3308</v>
      </c>
      <c r="AA21" s="53"/>
      <c r="AB21" s="124">
        <v>3308</v>
      </c>
      <c r="AC21" s="109">
        <v>61084</v>
      </c>
      <c r="AD21" s="57">
        <v>100000</v>
      </c>
      <c r="AE21" s="42"/>
      <c r="AF21" s="42"/>
      <c r="AG21" s="42"/>
      <c r="AH21" s="56">
        <v>5011</v>
      </c>
      <c r="AI21" s="56">
        <v>3599</v>
      </c>
      <c r="AJ21" s="56">
        <v>8686</v>
      </c>
      <c r="AK21" s="56"/>
      <c r="AL21" s="126">
        <v>17296</v>
      </c>
      <c r="AM21" s="92">
        <v>1</v>
      </c>
      <c r="AN21" s="49">
        <v>17296</v>
      </c>
      <c r="AO21" s="57">
        <v>50000</v>
      </c>
      <c r="AP21" s="124">
        <v>42840</v>
      </c>
      <c r="AQ21" s="132">
        <v>0</v>
      </c>
      <c r="AR21" s="133">
        <v>0</v>
      </c>
      <c r="AS21" s="61"/>
      <c r="AT21" s="92">
        <v>1</v>
      </c>
      <c r="AU21" s="62">
        <v>50000</v>
      </c>
      <c r="AV21" s="127">
        <f t="shared" si="0"/>
        <v>42840</v>
      </c>
      <c r="AY21" s="64">
        <v>50000</v>
      </c>
    </row>
    <row r="22" spans="1:52" ht="15.75" customHeight="1">
      <c r="A22" s="106"/>
      <c r="B22" s="107"/>
      <c r="C22" s="107"/>
      <c r="D22" s="69"/>
      <c r="E22" s="69"/>
      <c r="F22" s="453" t="s">
        <v>47</v>
      </c>
      <c r="G22" s="453"/>
      <c r="H22" s="453"/>
      <c r="I22" s="453"/>
      <c r="J22" s="453"/>
      <c r="K22" s="453"/>
      <c r="L22" s="107"/>
      <c r="M22" s="69"/>
      <c r="N22" s="69"/>
      <c r="O22" s="71">
        <v>800000</v>
      </c>
      <c r="P22" s="72"/>
      <c r="Q22" s="108">
        <v>463319</v>
      </c>
      <c r="R22" s="73">
        <v>0</v>
      </c>
      <c r="S22" s="47"/>
      <c r="T22" s="48">
        <v>500000</v>
      </c>
      <c r="U22" s="42"/>
      <c r="V22" s="49"/>
      <c r="W22" s="74">
        <v>407248</v>
      </c>
      <c r="X22" s="92">
        <v>1</v>
      </c>
      <c r="Y22" s="56">
        <v>407248</v>
      </c>
      <c r="Z22" s="123">
        <v>117843</v>
      </c>
      <c r="AA22" s="53"/>
      <c r="AB22" s="124">
        <v>117843</v>
      </c>
      <c r="AC22" s="109">
        <v>525091</v>
      </c>
      <c r="AD22" s="57">
        <v>500000</v>
      </c>
      <c r="AE22" s="42"/>
      <c r="AF22" s="42"/>
      <c r="AG22" s="42"/>
      <c r="AH22" s="56">
        <v>308051</v>
      </c>
      <c r="AI22" s="56">
        <v>42404</v>
      </c>
      <c r="AJ22" s="56">
        <v>66979</v>
      </c>
      <c r="AK22" s="56"/>
      <c r="AL22" s="126">
        <v>417434</v>
      </c>
      <c r="AM22" s="92">
        <v>1</v>
      </c>
      <c r="AN22" s="49">
        <v>417434</v>
      </c>
      <c r="AO22" s="57">
        <v>500000</v>
      </c>
      <c r="AP22" s="124">
        <v>475711</v>
      </c>
      <c r="AQ22" s="132">
        <v>30000</v>
      </c>
      <c r="AR22" s="133">
        <v>30000</v>
      </c>
      <c r="AS22" s="61"/>
      <c r="AT22" s="92">
        <v>1</v>
      </c>
      <c r="AU22" s="62">
        <v>500000</v>
      </c>
      <c r="AV22" s="127">
        <f t="shared" si="0"/>
        <v>535711</v>
      </c>
      <c r="AX22" t="s">
        <v>48</v>
      </c>
      <c r="AY22" s="64">
        <v>550000</v>
      </c>
    </row>
    <row r="23" spans="1:52">
      <c r="A23" s="106"/>
      <c r="B23" s="107"/>
      <c r="C23" s="107"/>
      <c r="D23" s="69"/>
      <c r="E23" s="69"/>
      <c r="F23" s="452" t="s">
        <v>49</v>
      </c>
      <c r="G23" s="452"/>
      <c r="H23" s="452"/>
      <c r="I23" s="452"/>
      <c r="J23" s="452"/>
      <c r="K23" s="452"/>
      <c r="L23" s="107"/>
      <c r="M23" s="69"/>
      <c r="N23" s="69"/>
      <c r="O23" s="71">
        <v>2000000</v>
      </c>
      <c r="P23" s="72"/>
      <c r="Q23" s="108">
        <v>981350</v>
      </c>
      <c r="R23" s="73">
        <v>690000</v>
      </c>
      <c r="S23" s="47"/>
      <c r="T23" s="48">
        <v>2000000</v>
      </c>
      <c r="U23" s="42"/>
      <c r="V23" s="49"/>
      <c r="W23" s="74">
        <v>1739814</v>
      </c>
      <c r="X23" s="92">
        <v>1</v>
      </c>
      <c r="Y23" s="56">
        <v>1739814</v>
      </c>
      <c r="Z23" s="123">
        <v>227940</v>
      </c>
      <c r="AA23" s="53" t="s">
        <v>50</v>
      </c>
      <c r="AB23" s="124">
        <v>227940</v>
      </c>
      <c r="AC23" s="109">
        <v>1967754</v>
      </c>
      <c r="AD23" s="57">
        <v>2000000</v>
      </c>
      <c r="AE23" s="42"/>
      <c r="AF23" s="42"/>
      <c r="AG23" s="42"/>
      <c r="AH23" s="56">
        <v>1732100</v>
      </c>
      <c r="AI23" s="56">
        <v>0</v>
      </c>
      <c r="AJ23" s="56">
        <v>200000</v>
      </c>
      <c r="AK23" s="56"/>
      <c r="AL23" s="126">
        <v>1932100</v>
      </c>
      <c r="AM23" s="92">
        <v>1</v>
      </c>
      <c r="AN23" s="49">
        <v>1932100</v>
      </c>
      <c r="AO23" s="57">
        <v>2000000</v>
      </c>
      <c r="AP23" s="124">
        <v>1709900</v>
      </c>
      <c r="AQ23" s="132">
        <v>0</v>
      </c>
      <c r="AR23" s="133">
        <v>0</v>
      </c>
      <c r="AS23" s="61"/>
      <c r="AT23" s="92">
        <v>1</v>
      </c>
      <c r="AU23" s="62">
        <v>2000000</v>
      </c>
      <c r="AV23" s="127">
        <f t="shared" si="0"/>
        <v>1709900</v>
      </c>
      <c r="AY23" s="64">
        <v>1800000</v>
      </c>
    </row>
    <row r="24" spans="1:52">
      <c r="A24" s="106"/>
      <c r="B24" s="107"/>
      <c r="C24" s="107"/>
      <c r="D24" s="69"/>
      <c r="E24" s="69"/>
      <c r="F24" s="452" t="s">
        <v>51</v>
      </c>
      <c r="G24" s="452"/>
      <c r="H24" s="452"/>
      <c r="I24" s="452"/>
      <c r="J24" s="452"/>
      <c r="K24" s="452"/>
      <c r="L24" s="107"/>
      <c r="M24" s="69"/>
      <c r="N24" s="69"/>
      <c r="O24" s="71">
        <v>960000</v>
      </c>
      <c r="P24" s="72"/>
      <c r="Q24" s="108">
        <v>640000</v>
      </c>
      <c r="R24" s="73">
        <v>0</v>
      </c>
      <c r="S24" s="47"/>
      <c r="T24" s="48">
        <v>960000</v>
      </c>
      <c r="U24" s="42"/>
      <c r="V24" s="49"/>
      <c r="W24" s="74"/>
      <c r="X24" s="92">
        <v>1</v>
      </c>
      <c r="Y24" s="56">
        <v>0</v>
      </c>
      <c r="Z24" s="123">
        <v>1920000</v>
      </c>
      <c r="AA24" s="53" t="s">
        <v>52</v>
      </c>
      <c r="AB24" s="124">
        <v>1920000</v>
      </c>
      <c r="AC24" s="109">
        <v>1920000</v>
      </c>
      <c r="AD24" s="57">
        <v>1000000</v>
      </c>
      <c r="AE24" s="134" t="s">
        <v>53</v>
      </c>
      <c r="AF24" s="135" t="s">
        <v>54</v>
      </c>
      <c r="AG24" s="42"/>
      <c r="AH24" s="56">
        <v>640000</v>
      </c>
      <c r="AI24" s="56"/>
      <c r="AJ24" s="125">
        <v>0</v>
      </c>
      <c r="AK24" s="125">
        <v>0</v>
      </c>
      <c r="AL24" s="126">
        <v>640000</v>
      </c>
      <c r="AM24" s="92">
        <v>1</v>
      </c>
      <c r="AN24" s="49">
        <v>640000</v>
      </c>
      <c r="AO24" s="57">
        <v>640000</v>
      </c>
      <c r="AP24" s="58"/>
      <c r="AQ24" s="59"/>
      <c r="AR24" s="133">
        <v>640000</v>
      </c>
      <c r="AS24" s="61"/>
      <c r="AT24" s="92">
        <v>1</v>
      </c>
      <c r="AU24" s="62">
        <v>640000</v>
      </c>
      <c r="AV24" s="127">
        <f t="shared" si="0"/>
        <v>640000</v>
      </c>
      <c r="AY24" s="64">
        <v>1600000</v>
      </c>
      <c r="AZ24" t="s">
        <v>55</v>
      </c>
    </row>
    <row r="25" spans="1:52">
      <c r="A25" s="106"/>
      <c r="B25" s="107"/>
      <c r="C25" s="107"/>
      <c r="D25" s="69"/>
      <c r="E25" s="69"/>
      <c r="F25" s="452" t="s">
        <v>56</v>
      </c>
      <c r="G25" s="452"/>
      <c r="H25" s="452"/>
      <c r="I25" s="452"/>
      <c r="J25" s="452"/>
      <c r="K25" s="452"/>
      <c r="L25" s="107"/>
      <c r="M25" s="69"/>
      <c r="N25" s="136" t="s">
        <v>57</v>
      </c>
      <c r="O25" s="71"/>
      <c r="P25" s="72"/>
      <c r="Q25" s="108">
        <v>10500</v>
      </c>
      <c r="R25" s="73">
        <v>7000000</v>
      </c>
      <c r="S25" s="47"/>
      <c r="T25" s="48">
        <v>7000000</v>
      </c>
      <c r="U25" s="135" t="s">
        <v>58</v>
      </c>
      <c r="V25" s="49"/>
      <c r="W25" s="74">
        <v>18092160</v>
      </c>
      <c r="X25" s="92">
        <v>1</v>
      </c>
      <c r="Y25" s="56">
        <v>18092160</v>
      </c>
      <c r="Z25" s="137">
        <v>18188720</v>
      </c>
      <c r="AA25" s="53" t="s">
        <v>59</v>
      </c>
      <c r="AB25" s="138">
        <v>18188720</v>
      </c>
      <c r="AC25" s="109">
        <v>59429030</v>
      </c>
      <c r="AD25" s="57">
        <v>37300000</v>
      </c>
      <c r="AE25" s="56">
        <v>22000000</v>
      </c>
      <c r="AF25" s="56">
        <v>15300000</v>
      </c>
      <c r="AG25" s="126">
        <v>37300000</v>
      </c>
      <c r="AH25" s="56">
        <v>17918280</v>
      </c>
      <c r="AI25" s="56"/>
      <c r="AJ25" s="42"/>
      <c r="AK25" s="139">
        <v>32130000</v>
      </c>
      <c r="AL25" s="126">
        <v>50048280</v>
      </c>
      <c r="AM25" s="92">
        <v>1</v>
      </c>
      <c r="AN25" s="49">
        <v>50048280</v>
      </c>
      <c r="AO25" s="57">
        <v>28780000</v>
      </c>
      <c r="AP25" s="124">
        <v>6399161</v>
      </c>
      <c r="AQ25" s="133">
        <v>20023524</v>
      </c>
      <c r="AR25" s="133">
        <v>6325190</v>
      </c>
      <c r="AS25" s="61"/>
      <c r="AT25" s="92">
        <v>1</v>
      </c>
      <c r="AU25" s="62">
        <v>28780000</v>
      </c>
      <c r="AV25" s="127">
        <f t="shared" si="0"/>
        <v>32747875</v>
      </c>
      <c r="AY25" s="64">
        <v>11710000</v>
      </c>
      <c r="AZ25" t="s">
        <v>60</v>
      </c>
    </row>
    <row r="26" spans="1:52" hidden="1">
      <c r="A26" s="106"/>
      <c r="B26" s="107"/>
      <c r="C26" s="107"/>
      <c r="D26" s="69"/>
      <c r="E26" s="69"/>
      <c r="F26" s="69"/>
      <c r="G26" s="69"/>
      <c r="H26" s="69"/>
      <c r="I26" s="69"/>
      <c r="J26" s="69"/>
      <c r="K26" s="69"/>
      <c r="L26" s="107"/>
      <c r="M26" s="69"/>
      <c r="N26" s="69"/>
      <c r="O26" s="71"/>
      <c r="P26" s="72"/>
      <c r="Q26" s="108"/>
      <c r="R26" s="73"/>
      <c r="S26" s="47"/>
      <c r="T26" s="48"/>
      <c r="U26" s="135"/>
      <c r="V26" s="49"/>
      <c r="W26" s="74"/>
      <c r="X26" s="92"/>
      <c r="Y26" s="56"/>
      <c r="Z26" s="137"/>
      <c r="AA26" s="53"/>
      <c r="AB26" s="138"/>
      <c r="AC26" s="109"/>
      <c r="AD26" s="57"/>
      <c r="AE26" s="56"/>
      <c r="AF26" s="56"/>
      <c r="AG26" s="126"/>
      <c r="AH26" s="56"/>
      <c r="AI26" s="56"/>
      <c r="AJ26" s="42"/>
      <c r="AK26" s="139"/>
      <c r="AL26" s="126"/>
      <c r="AM26" s="92"/>
      <c r="AN26" s="49"/>
      <c r="AO26" s="57"/>
      <c r="AP26" s="58"/>
      <c r="AQ26" s="140" t="s">
        <v>61</v>
      </c>
      <c r="AS26" s="61"/>
      <c r="AT26" s="92"/>
      <c r="AU26" s="62"/>
      <c r="AV26" s="127">
        <f>SUM(AL26:AR26)</f>
        <v>0</v>
      </c>
      <c r="AY26" s="64">
        <f>SUM(AY19:AY25)</f>
        <v>16910000</v>
      </c>
    </row>
    <row r="27" spans="1:52">
      <c r="A27" s="106"/>
      <c r="B27" s="107"/>
      <c r="C27" s="107"/>
      <c r="D27" s="69"/>
      <c r="E27" s="69"/>
      <c r="F27" s="69"/>
      <c r="G27" s="69"/>
      <c r="H27" s="69"/>
      <c r="I27" s="69"/>
      <c r="J27" s="69"/>
      <c r="K27" s="69"/>
      <c r="L27" s="107"/>
      <c r="M27" s="69"/>
      <c r="N27" s="69"/>
      <c r="O27" s="71"/>
      <c r="P27" s="72"/>
      <c r="Q27" s="108"/>
      <c r="R27" s="73"/>
      <c r="S27" s="47"/>
      <c r="T27" s="48"/>
      <c r="U27" s="135"/>
      <c r="V27" s="49"/>
      <c r="W27" s="74"/>
      <c r="X27" s="92"/>
      <c r="Y27" s="56"/>
      <c r="Z27" s="137"/>
      <c r="AA27" s="53"/>
      <c r="AB27" s="138"/>
      <c r="AC27" s="109"/>
      <c r="AD27" s="57"/>
      <c r="AE27" s="56"/>
      <c r="AF27" s="56"/>
      <c r="AG27" s="126"/>
      <c r="AH27" s="56"/>
      <c r="AI27" s="56"/>
      <c r="AJ27" s="42"/>
      <c r="AK27" s="139"/>
      <c r="AL27" s="126"/>
      <c r="AM27" s="92"/>
      <c r="AN27" s="49"/>
      <c r="AO27" s="57"/>
      <c r="AP27" s="58"/>
      <c r="AQ27" s="59"/>
      <c r="AR27" s="133"/>
      <c r="AS27" s="61"/>
      <c r="AT27" s="92"/>
      <c r="AU27" s="62"/>
      <c r="AV27" s="127"/>
      <c r="AY27" s="64"/>
    </row>
    <row r="28" spans="1:52">
      <c r="A28" s="106"/>
      <c r="B28" s="107"/>
      <c r="C28" s="107"/>
      <c r="D28" s="80" t="s">
        <v>62</v>
      </c>
      <c r="E28" s="445" t="s">
        <v>63</v>
      </c>
      <c r="F28" s="445"/>
      <c r="G28" s="445"/>
      <c r="H28" s="445"/>
      <c r="I28" s="445"/>
      <c r="J28" s="445"/>
      <c r="K28" s="129"/>
      <c r="L28" s="107"/>
      <c r="M28" s="69"/>
      <c r="N28" s="69"/>
      <c r="O28" s="84">
        <v>55000</v>
      </c>
      <c r="P28" s="85"/>
      <c r="Q28" s="104"/>
      <c r="R28" s="87"/>
      <c r="S28" s="47"/>
      <c r="T28" s="113">
        <v>55000</v>
      </c>
      <c r="U28" s="113">
        <v>0</v>
      </c>
      <c r="V28" s="113">
        <v>0</v>
      </c>
      <c r="W28" s="91">
        <v>312284</v>
      </c>
      <c r="X28" s="92">
        <v>1</v>
      </c>
      <c r="Y28" s="93">
        <v>312284</v>
      </c>
      <c r="Z28" s="94">
        <v>0</v>
      </c>
      <c r="AA28" s="53"/>
      <c r="AB28" s="96">
        <v>0</v>
      </c>
      <c r="AC28" s="97">
        <v>312284</v>
      </c>
      <c r="AD28" s="98">
        <v>55000</v>
      </c>
      <c r="AE28" s="42"/>
      <c r="AF28" s="42"/>
      <c r="AG28" s="42"/>
      <c r="AH28" s="93">
        <v>3261</v>
      </c>
      <c r="AI28" s="93">
        <v>2690</v>
      </c>
      <c r="AJ28" s="93">
        <v>718</v>
      </c>
      <c r="AK28" s="93"/>
      <c r="AL28" s="141">
        <v>6669</v>
      </c>
      <c r="AM28" s="92">
        <v>1</v>
      </c>
      <c r="AN28" s="118">
        <v>6669</v>
      </c>
      <c r="AO28" s="99">
        <v>10000</v>
      </c>
      <c r="AP28" s="96">
        <v>0</v>
      </c>
      <c r="AQ28" s="119">
        <v>0</v>
      </c>
      <c r="AR28" s="142">
        <v>10000</v>
      </c>
      <c r="AS28" s="61"/>
      <c r="AT28" s="92">
        <v>1</v>
      </c>
      <c r="AU28" s="101">
        <v>10000</v>
      </c>
      <c r="AV28" s="121">
        <f>SUM(AP28:AR28)</f>
        <v>10000</v>
      </c>
      <c r="AY28" s="103">
        <v>10000</v>
      </c>
    </row>
    <row r="29" spans="1:52">
      <c r="A29" s="106"/>
      <c r="B29" s="107"/>
      <c r="C29" s="107"/>
      <c r="D29" s="69"/>
      <c r="E29" s="69"/>
      <c r="F29" s="452" t="s">
        <v>64</v>
      </c>
      <c r="G29" s="454"/>
      <c r="H29" s="454"/>
      <c r="I29" s="454"/>
      <c r="J29" s="454"/>
      <c r="K29" s="454"/>
      <c r="L29" s="107"/>
      <c r="M29" s="69"/>
      <c r="N29" s="69"/>
      <c r="O29" s="71">
        <v>5000</v>
      </c>
      <c r="P29" s="72"/>
      <c r="Q29" s="45"/>
      <c r="R29" s="73"/>
      <c r="S29" s="47"/>
      <c r="T29" s="48">
        <v>5000</v>
      </c>
      <c r="U29" s="42"/>
      <c r="V29" s="49"/>
      <c r="W29" s="143">
        <v>1978</v>
      </c>
      <c r="X29" s="92">
        <v>1</v>
      </c>
      <c r="Y29" s="56">
        <v>1978</v>
      </c>
      <c r="Z29" s="123"/>
      <c r="AA29" s="53"/>
      <c r="AB29" s="124"/>
      <c r="AC29" s="109">
        <v>1978</v>
      </c>
      <c r="AD29" s="57">
        <v>5000</v>
      </c>
      <c r="AE29" s="42"/>
      <c r="AF29" s="42"/>
      <c r="AG29" s="42"/>
      <c r="AH29" s="56">
        <v>3261</v>
      </c>
      <c r="AI29" s="56">
        <v>2690</v>
      </c>
      <c r="AJ29" s="56">
        <v>718</v>
      </c>
      <c r="AK29" s="56"/>
      <c r="AL29" s="126">
        <v>6669</v>
      </c>
      <c r="AM29" s="92">
        <v>1</v>
      </c>
      <c r="AN29" s="49">
        <v>6669</v>
      </c>
      <c r="AO29" s="57">
        <v>10000</v>
      </c>
      <c r="AP29" s="124">
        <v>0</v>
      </c>
      <c r="AQ29" s="59"/>
      <c r="AR29" s="133">
        <v>10000</v>
      </c>
      <c r="AS29" s="61"/>
      <c r="AT29" s="92">
        <v>1</v>
      </c>
      <c r="AU29" s="62">
        <v>10000</v>
      </c>
      <c r="AV29" s="127">
        <f>SUM(AP29:AR29)</f>
        <v>10000</v>
      </c>
      <c r="AY29" s="64">
        <v>10000</v>
      </c>
    </row>
    <row r="30" spans="1:52">
      <c r="A30" s="106"/>
      <c r="B30" s="107"/>
      <c r="C30" s="107"/>
      <c r="D30" s="69"/>
      <c r="E30" s="69"/>
      <c r="F30" s="452" t="s">
        <v>63</v>
      </c>
      <c r="G30" s="454"/>
      <c r="H30" s="454"/>
      <c r="I30" s="454"/>
      <c r="J30" s="454"/>
      <c r="K30" s="454"/>
      <c r="L30" s="107"/>
      <c r="M30" s="69"/>
      <c r="N30" s="69"/>
      <c r="O30" s="71">
        <v>50000</v>
      </c>
      <c r="P30" s="72"/>
      <c r="Q30" s="45"/>
      <c r="R30" s="73"/>
      <c r="S30" s="47"/>
      <c r="T30" s="48">
        <v>50000</v>
      </c>
      <c r="U30" s="42"/>
      <c r="V30" s="49"/>
      <c r="W30" s="74">
        <v>310306</v>
      </c>
      <c r="X30" s="92">
        <v>1</v>
      </c>
      <c r="Y30" s="56">
        <v>310306</v>
      </c>
      <c r="Z30" s="123"/>
      <c r="AA30" s="53"/>
      <c r="AB30" s="124"/>
      <c r="AC30" s="109">
        <v>310306</v>
      </c>
      <c r="AD30" s="57">
        <v>50000</v>
      </c>
      <c r="AE30" s="42"/>
      <c r="AF30" s="42"/>
      <c r="AG30" s="42"/>
      <c r="AH30" s="56"/>
      <c r="AI30" s="56"/>
      <c r="AJ30" s="56"/>
      <c r="AK30" s="56"/>
      <c r="AL30" s="126">
        <v>0</v>
      </c>
      <c r="AM30" s="92">
        <v>1</v>
      </c>
      <c r="AN30" s="49">
        <v>0</v>
      </c>
      <c r="AO30" s="57">
        <v>0</v>
      </c>
      <c r="AP30" s="124">
        <v>0</v>
      </c>
      <c r="AQ30" s="59"/>
      <c r="AR30" s="133">
        <v>0</v>
      </c>
      <c r="AS30" s="61"/>
      <c r="AT30" s="92">
        <v>1</v>
      </c>
      <c r="AU30" s="62">
        <v>0</v>
      </c>
      <c r="AV30" s="127">
        <f>SUM(AP30:AR30)</f>
        <v>0</v>
      </c>
      <c r="AY30" s="64">
        <v>0</v>
      </c>
    </row>
    <row r="31" spans="1:52">
      <c r="A31" s="106"/>
      <c r="B31" s="107"/>
      <c r="C31" s="107"/>
      <c r="D31" s="69"/>
      <c r="E31" s="69"/>
      <c r="F31" s="69"/>
      <c r="G31" s="110"/>
      <c r="H31" s="110"/>
      <c r="I31" s="110"/>
      <c r="J31" s="110"/>
      <c r="K31" s="110"/>
      <c r="L31" s="107"/>
      <c r="M31" s="69"/>
      <c r="N31" s="69"/>
      <c r="O31" s="71"/>
      <c r="P31" s="72"/>
      <c r="Q31" s="45"/>
      <c r="R31" s="73"/>
      <c r="S31" s="47"/>
      <c r="T31" s="48"/>
      <c r="U31" s="42"/>
      <c r="V31" s="49"/>
      <c r="W31" s="74"/>
      <c r="X31" s="92"/>
      <c r="Y31" s="56"/>
      <c r="Z31" s="123"/>
      <c r="AA31" s="53"/>
      <c r="AB31" s="124"/>
      <c r="AC31" s="109"/>
      <c r="AD31" s="57"/>
      <c r="AE31" s="42"/>
      <c r="AF31" s="42"/>
      <c r="AG31" s="42"/>
      <c r="AH31" s="56"/>
      <c r="AI31" s="56"/>
      <c r="AJ31" s="56"/>
      <c r="AK31" s="56"/>
      <c r="AL31" s="126"/>
      <c r="AM31" s="92"/>
      <c r="AN31" s="49"/>
      <c r="AO31" s="57"/>
      <c r="AP31" s="58"/>
      <c r="AQ31" s="59"/>
      <c r="AR31" s="60"/>
      <c r="AS31" s="61"/>
      <c r="AT31" s="92"/>
      <c r="AU31" s="62"/>
      <c r="AV31" s="63"/>
      <c r="AY31" s="64"/>
    </row>
    <row r="32" spans="1:52">
      <c r="A32" s="144"/>
      <c r="B32" s="145"/>
      <c r="C32" s="455" t="s">
        <v>65</v>
      </c>
      <c r="D32" s="455"/>
      <c r="E32" s="455"/>
      <c r="F32" s="455"/>
      <c r="G32" s="455"/>
      <c r="H32" s="455"/>
      <c r="I32" s="455"/>
      <c r="J32" s="455"/>
      <c r="K32" s="455"/>
      <c r="L32" s="455"/>
      <c r="M32" s="455"/>
      <c r="N32" s="146"/>
      <c r="O32" s="147">
        <v>31405000</v>
      </c>
      <c r="P32" s="148"/>
      <c r="Q32" s="149">
        <v>23415511</v>
      </c>
      <c r="R32" s="150">
        <v>12715000</v>
      </c>
      <c r="S32" s="151"/>
      <c r="T32" s="152">
        <v>37660000</v>
      </c>
      <c r="U32" s="152">
        <v>0</v>
      </c>
      <c r="V32" s="152">
        <v>0</v>
      </c>
      <c r="W32" s="153">
        <v>41131150</v>
      </c>
      <c r="X32" s="154">
        <v>1</v>
      </c>
      <c r="Y32" s="155">
        <v>41131150</v>
      </c>
      <c r="Z32" s="153">
        <v>23647507</v>
      </c>
      <c r="AA32" s="156"/>
      <c r="AB32" s="155">
        <v>23647507</v>
      </c>
      <c r="AC32" s="157">
        <v>87924007</v>
      </c>
      <c r="AD32" s="158">
        <v>64225000</v>
      </c>
      <c r="AE32" s="152">
        <v>22000000</v>
      </c>
      <c r="AF32" s="152">
        <v>15300000</v>
      </c>
      <c r="AG32" s="152">
        <v>37300000</v>
      </c>
      <c r="AH32" s="152">
        <v>40313095</v>
      </c>
      <c r="AI32" s="152">
        <v>1671415</v>
      </c>
      <c r="AJ32" s="152">
        <v>289326</v>
      </c>
      <c r="AK32" s="152">
        <v>33570000</v>
      </c>
      <c r="AL32" s="152">
        <v>75843836</v>
      </c>
      <c r="AM32" s="154">
        <v>1</v>
      </c>
      <c r="AN32" s="159">
        <v>75843836</v>
      </c>
      <c r="AO32" s="160">
        <v>55060000</v>
      </c>
      <c r="AP32" s="160">
        <v>55060000</v>
      </c>
      <c r="AQ32" s="160">
        <v>55060000</v>
      </c>
      <c r="AR32" s="160">
        <v>55060000</v>
      </c>
      <c r="AS32" s="160">
        <v>55060000</v>
      </c>
      <c r="AT32" s="160">
        <v>55060000</v>
      </c>
      <c r="AU32" s="160">
        <v>55060000</v>
      </c>
      <c r="AV32" s="160">
        <f>AV14+AV18+AV28</f>
        <v>57105075</v>
      </c>
      <c r="AW32" s="160">
        <v>55060000</v>
      </c>
      <c r="AX32" s="161">
        <v>55060000</v>
      </c>
      <c r="AY32" s="160">
        <f>AY14+AY18+AY28+AY11</f>
        <v>38820000</v>
      </c>
      <c r="AZ32" s="162"/>
    </row>
    <row r="33" spans="1:52">
      <c r="A33" s="106"/>
      <c r="B33" s="68"/>
      <c r="C33" s="66" t="s">
        <v>66</v>
      </c>
      <c r="D33" s="66"/>
      <c r="E33" s="444"/>
      <c r="F33" s="444"/>
      <c r="G33" s="444"/>
      <c r="H33" s="444"/>
      <c r="I33" s="163"/>
      <c r="J33" s="164"/>
      <c r="K33" s="68"/>
      <c r="L33" s="68"/>
      <c r="M33" s="69"/>
      <c r="N33" s="70"/>
      <c r="O33" s="71"/>
      <c r="P33" s="165"/>
      <c r="Q33" s="166"/>
      <c r="R33" s="167"/>
      <c r="S33" s="168"/>
      <c r="T33" s="48"/>
      <c r="U33" s="42"/>
      <c r="V33" s="49" t="s">
        <v>67</v>
      </c>
      <c r="W33" s="74"/>
      <c r="X33" s="75"/>
      <c r="Y33" s="42"/>
      <c r="Z33" s="52"/>
      <c r="AA33" s="53"/>
      <c r="AB33" s="42"/>
      <c r="AC33" s="54"/>
      <c r="AD33" s="57"/>
      <c r="AE33" s="42"/>
      <c r="AF33" s="42"/>
      <c r="AG33" s="42"/>
      <c r="AH33" s="56"/>
      <c r="AI33" s="56"/>
      <c r="AJ33" s="56"/>
      <c r="AK33" s="56"/>
      <c r="AL33" s="126">
        <v>0</v>
      </c>
      <c r="AM33" s="42"/>
      <c r="AN33" s="49"/>
      <c r="AO33" s="57"/>
      <c r="AP33" s="58"/>
      <c r="AQ33" s="59"/>
      <c r="AR33" s="60"/>
      <c r="AS33" s="61"/>
      <c r="AT33" s="42"/>
      <c r="AU33" s="62"/>
      <c r="AV33" s="63"/>
      <c r="AY33" s="64"/>
    </row>
    <row r="34" spans="1:52">
      <c r="A34" s="106"/>
      <c r="B34" s="107"/>
      <c r="C34" s="107"/>
      <c r="D34" s="80" t="s">
        <v>31</v>
      </c>
      <c r="E34" s="445" t="s">
        <v>68</v>
      </c>
      <c r="F34" s="445"/>
      <c r="G34" s="445"/>
      <c r="H34" s="445"/>
      <c r="I34" s="445"/>
      <c r="J34" s="445"/>
      <c r="K34" s="129"/>
      <c r="L34" s="107"/>
      <c r="M34" s="69"/>
      <c r="N34" s="69"/>
      <c r="O34" s="84">
        <v>17868700</v>
      </c>
      <c r="P34" s="85"/>
      <c r="Q34" s="112">
        <v>24344133</v>
      </c>
      <c r="R34" s="169">
        <v>8300780</v>
      </c>
      <c r="S34" s="170">
        <v>32558393</v>
      </c>
      <c r="T34" s="113">
        <v>20404000</v>
      </c>
      <c r="U34" s="113">
        <v>0</v>
      </c>
      <c r="V34" s="113">
        <v>35654000</v>
      </c>
      <c r="W34" s="171">
        <v>37264834</v>
      </c>
      <c r="X34" s="172"/>
      <c r="Y34" s="113">
        <v>25998412.830000002</v>
      </c>
      <c r="Z34" s="171">
        <v>12317033</v>
      </c>
      <c r="AA34" s="53"/>
      <c r="AB34" s="114">
        <v>10059692.399999999</v>
      </c>
      <c r="AC34" s="115">
        <v>60006255.229999997</v>
      </c>
      <c r="AD34" s="116">
        <v>45532000</v>
      </c>
      <c r="AE34" s="117">
        <v>17000000</v>
      </c>
      <c r="AF34" s="117">
        <v>12000000</v>
      </c>
      <c r="AG34" s="117">
        <v>29000000</v>
      </c>
      <c r="AH34" s="117">
        <v>38126697</v>
      </c>
      <c r="AI34" s="117">
        <v>2174202</v>
      </c>
      <c r="AJ34" s="117">
        <v>5297887</v>
      </c>
      <c r="AK34" s="117">
        <v>16139095</v>
      </c>
      <c r="AL34" s="117">
        <v>61737881</v>
      </c>
      <c r="AM34" s="42"/>
      <c r="AN34" s="173">
        <v>47476235.199999996</v>
      </c>
      <c r="AO34" s="99">
        <v>36960000</v>
      </c>
      <c r="AP34" s="131">
        <v>33203811</v>
      </c>
      <c r="AQ34" s="59"/>
      <c r="AR34" s="60"/>
      <c r="AS34" s="61"/>
      <c r="AT34" s="42"/>
      <c r="AU34" s="101">
        <v>36960000</v>
      </c>
      <c r="AV34" s="121">
        <f>SUM(AV35:AV73)</f>
        <v>38562599.488483503</v>
      </c>
      <c r="AW34" s="121">
        <f t="shared" ref="AW34:AY34" si="1">SUM(AW35:AW73)</f>
        <v>0</v>
      </c>
      <c r="AX34" s="121">
        <f t="shared" si="1"/>
        <v>38562600</v>
      </c>
      <c r="AY34" s="121">
        <f t="shared" si="1"/>
        <v>24060000</v>
      </c>
    </row>
    <row r="35" spans="1:52">
      <c r="A35" s="106"/>
      <c r="B35" s="107"/>
      <c r="C35" s="107"/>
      <c r="D35" s="69"/>
      <c r="E35" s="174"/>
      <c r="F35" s="441" t="s">
        <v>69</v>
      </c>
      <c r="G35" s="442"/>
      <c r="H35" s="442"/>
      <c r="I35" s="442"/>
      <c r="J35" s="442"/>
      <c r="K35" s="442"/>
      <c r="L35" s="175"/>
      <c r="M35" s="69"/>
      <c r="N35" s="69"/>
      <c r="O35" s="71">
        <v>4150000</v>
      </c>
      <c r="P35" s="176">
        <v>0.5</v>
      </c>
      <c r="Q35" s="166">
        <v>6313930</v>
      </c>
      <c r="R35" s="167">
        <v>2231310</v>
      </c>
      <c r="S35" s="168">
        <v>8545240</v>
      </c>
      <c r="T35" s="48">
        <v>4300000</v>
      </c>
      <c r="U35" s="42"/>
      <c r="V35" s="49">
        <v>8600000</v>
      </c>
      <c r="W35" s="123">
        <v>7617700</v>
      </c>
      <c r="X35" s="177">
        <v>0.5</v>
      </c>
      <c r="Y35" s="56">
        <v>3808850</v>
      </c>
      <c r="Z35" s="123">
        <v>1527540</v>
      </c>
      <c r="AA35" s="53" t="s">
        <v>70</v>
      </c>
      <c r="AB35" s="56">
        <v>763770</v>
      </c>
      <c r="AC35" s="109">
        <v>4572620</v>
      </c>
      <c r="AD35" s="57">
        <v>4600000</v>
      </c>
      <c r="AE35" s="42"/>
      <c r="AF35" s="42"/>
      <c r="AG35" s="42"/>
      <c r="AH35" s="56">
        <v>7637700</v>
      </c>
      <c r="AI35" s="56">
        <v>763770</v>
      </c>
      <c r="AJ35" s="56">
        <v>763770</v>
      </c>
      <c r="AK35" s="56"/>
      <c r="AL35" s="126">
        <v>9165240</v>
      </c>
      <c r="AM35" s="165">
        <v>0.5</v>
      </c>
      <c r="AN35" s="49">
        <v>4582620</v>
      </c>
      <c r="AO35" s="57">
        <v>4780000</v>
      </c>
      <c r="AP35" s="124">
        <v>7960000</v>
      </c>
      <c r="AQ35" s="59">
        <v>796000</v>
      </c>
      <c r="AR35" s="60">
        <v>796000</v>
      </c>
      <c r="AS35" s="178">
        <f>SUM(AP35:AR35)</f>
        <v>9552000</v>
      </c>
      <c r="AT35" s="165">
        <v>0.5</v>
      </c>
      <c r="AU35" s="62">
        <v>4780000</v>
      </c>
      <c r="AV35" s="64">
        <v>7746751</v>
      </c>
      <c r="AX35" s="179">
        <f>ROUND(AV35,0)</f>
        <v>7746751</v>
      </c>
      <c r="AY35" s="64">
        <v>7740000</v>
      </c>
    </row>
    <row r="36" spans="1:52">
      <c r="A36" s="106"/>
      <c r="B36" s="107"/>
      <c r="C36" s="107"/>
      <c r="D36" s="69"/>
      <c r="E36" s="174"/>
      <c r="F36" s="441" t="s">
        <v>71</v>
      </c>
      <c r="G36" s="442"/>
      <c r="H36" s="442"/>
      <c r="I36" s="442"/>
      <c r="J36" s="442"/>
      <c r="K36" s="442"/>
      <c r="L36" s="175"/>
      <c r="M36" s="69"/>
      <c r="N36" s="69"/>
      <c r="O36" s="71">
        <v>1800000</v>
      </c>
      <c r="P36" s="176">
        <v>0.5</v>
      </c>
      <c r="Q36" s="166">
        <v>2770000</v>
      </c>
      <c r="R36" s="167">
        <v>900000</v>
      </c>
      <c r="S36" s="168">
        <v>3670000</v>
      </c>
      <c r="T36" s="48">
        <v>2220000</v>
      </c>
      <c r="U36" s="42"/>
      <c r="V36" s="49">
        <v>4440000</v>
      </c>
      <c r="W36" s="123">
        <v>3700000</v>
      </c>
      <c r="X36" s="177">
        <v>0.5</v>
      </c>
      <c r="Y36" s="56">
        <v>1850000</v>
      </c>
      <c r="Z36" s="123">
        <v>740000</v>
      </c>
      <c r="AA36" s="53" t="s">
        <v>70</v>
      </c>
      <c r="AB36" s="56">
        <v>370000</v>
      </c>
      <c r="AC36" s="109">
        <v>2220000</v>
      </c>
      <c r="AD36" s="57">
        <v>2220000</v>
      </c>
      <c r="AE36" s="42"/>
      <c r="AF36" s="42"/>
      <c r="AG36" s="42"/>
      <c r="AH36" s="56">
        <v>3700000</v>
      </c>
      <c r="AI36" s="56">
        <v>370000</v>
      </c>
      <c r="AJ36" s="56">
        <v>370000</v>
      </c>
      <c r="AK36" s="56"/>
      <c r="AL36" s="126">
        <v>4440000</v>
      </c>
      <c r="AM36" s="165">
        <v>0.5</v>
      </c>
      <c r="AN36" s="49">
        <v>2220000</v>
      </c>
      <c r="AO36" s="57">
        <v>2520000</v>
      </c>
      <c r="AP36" s="124">
        <v>6084670</v>
      </c>
      <c r="AQ36" s="59">
        <v>663040</v>
      </c>
      <c r="AR36" s="60">
        <v>663040</v>
      </c>
      <c r="AS36" s="178">
        <f t="shared" ref="AS36:AS53" si="2">SUM(AP36:AR36)</f>
        <v>7410750</v>
      </c>
      <c r="AT36" s="165">
        <v>0.5</v>
      </c>
      <c r="AU36" s="62">
        <v>2520000</v>
      </c>
      <c r="AV36" s="64">
        <v>3000000</v>
      </c>
      <c r="AX36" s="179">
        <f t="shared" ref="AX36:AX75" si="3">ROUND(AV36,0)</f>
        <v>3000000</v>
      </c>
      <c r="AY36" s="64">
        <v>3000000</v>
      </c>
      <c r="AZ36" s="179"/>
    </row>
    <row r="37" spans="1:52" hidden="1">
      <c r="A37" s="106"/>
      <c r="B37" s="107"/>
      <c r="C37" s="107"/>
      <c r="D37" s="69"/>
      <c r="E37" s="174"/>
      <c r="F37" s="441" t="s">
        <v>72</v>
      </c>
      <c r="G37" s="442"/>
      <c r="H37" s="442"/>
      <c r="I37" s="442"/>
      <c r="J37" s="442"/>
      <c r="K37" s="442"/>
      <c r="L37" s="175"/>
      <c r="M37" s="69"/>
      <c r="N37" s="69"/>
      <c r="O37" s="71">
        <v>0</v>
      </c>
      <c r="P37" s="180">
        <v>0.5</v>
      </c>
      <c r="Q37" s="166">
        <v>600000</v>
      </c>
      <c r="R37" s="167">
        <v>0</v>
      </c>
      <c r="S37" s="168">
        <v>600000</v>
      </c>
      <c r="T37" s="48">
        <v>0</v>
      </c>
      <c r="U37" s="42"/>
      <c r="V37" s="49">
        <v>0</v>
      </c>
      <c r="W37" s="123"/>
      <c r="X37" s="181">
        <v>0.5</v>
      </c>
      <c r="Y37" s="56">
        <v>0</v>
      </c>
      <c r="Z37" s="123">
        <v>0</v>
      </c>
      <c r="AA37" s="53"/>
      <c r="AB37" s="56">
        <v>0</v>
      </c>
      <c r="AC37" s="109">
        <v>0</v>
      </c>
      <c r="AD37" s="57">
        <v>0</v>
      </c>
      <c r="AE37" s="42"/>
      <c r="AF37" s="42"/>
      <c r="AG37" s="42"/>
      <c r="AH37" s="56"/>
      <c r="AI37" s="56"/>
      <c r="AJ37" s="56"/>
      <c r="AK37" s="56"/>
      <c r="AL37" s="126">
        <v>0</v>
      </c>
      <c r="AM37" s="165">
        <v>0</v>
      </c>
      <c r="AN37" s="49">
        <v>0</v>
      </c>
      <c r="AO37" s="57">
        <v>0</v>
      </c>
      <c r="AP37" s="58"/>
      <c r="AQ37" s="59"/>
      <c r="AR37" s="60"/>
      <c r="AS37" s="178">
        <f t="shared" si="2"/>
        <v>0</v>
      </c>
      <c r="AT37" s="165">
        <v>0</v>
      </c>
      <c r="AU37" s="62">
        <v>0</v>
      </c>
      <c r="AV37" s="64">
        <f t="shared" ref="AV37:AV53" si="4">AS37*AT37</f>
        <v>0</v>
      </c>
      <c r="AX37" s="179">
        <f t="shared" si="3"/>
        <v>0</v>
      </c>
      <c r="AY37" s="64"/>
    </row>
    <row r="38" spans="1:52">
      <c r="A38" s="106"/>
      <c r="B38" s="107"/>
      <c r="C38" s="107"/>
      <c r="D38" s="69"/>
      <c r="E38" s="174"/>
      <c r="F38" s="441" t="s">
        <v>73</v>
      </c>
      <c r="G38" s="442"/>
      <c r="H38" s="442"/>
      <c r="I38" s="442"/>
      <c r="J38" s="442"/>
      <c r="K38" s="442"/>
      <c r="L38" s="175"/>
      <c r="M38" s="69"/>
      <c r="N38" s="69"/>
      <c r="O38" s="71">
        <v>850000</v>
      </c>
      <c r="P38" s="165">
        <v>0.5</v>
      </c>
      <c r="Q38" s="166">
        <v>1210686</v>
      </c>
      <c r="R38" s="167">
        <v>377490</v>
      </c>
      <c r="S38" s="168">
        <v>1588176</v>
      </c>
      <c r="T38" s="48">
        <v>850000</v>
      </c>
      <c r="U38" s="42"/>
      <c r="V38" s="49">
        <v>1700000</v>
      </c>
      <c r="W38" s="123">
        <v>1270828</v>
      </c>
      <c r="X38" s="181">
        <v>0.5</v>
      </c>
      <c r="Y38" s="56">
        <v>635414</v>
      </c>
      <c r="Z38" s="123">
        <v>258980</v>
      </c>
      <c r="AA38" s="53" t="s">
        <v>70</v>
      </c>
      <c r="AB38" s="56">
        <v>129490</v>
      </c>
      <c r="AC38" s="109">
        <v>764904</v>
      </c>
      <c r="AD38" s="57">
        <v>765000</v>
      </c>
      <c r="AE38" s="42"/>
      <c r="AF38" s="42"/>
      <c r="AG38" s="42"/>
      <c r="AH38" s="56">
        <v>1297204</v>
      </c>
      <c r="AI38" s="56">
        <v>78690</v>
      </c>
      <c r="AJ38" s="56">
        <v>217532</v>
      </c>
      <c r="AK38" s="56"/>
      <c r="AL38" s="126">
        <v>1593426</v>
      </c>
      <c r="AM38" s="165">
        <v>0.5</v>
      </c>
      <c r="AN38" s="49">
        <v>796713</v>
      </c>
      <c r="AO38" s="57">
        <v>800000</v>
      </c>
      <c r="AP38" s="124">
        <v>1684299</v>
      </c>
      <c r="AQ38" s="59">
        <v>187427</v>
      </c>
      <c r="AR38" s="60">
        <v>187427</v>
      </c>
      <c r="AS38" s="178">
        <f t="shared" si="2"/>
        <v>2059153</v>
      </c>
      <c r="AT38" s="165">
        <v>0.5</v>
      </c>
      <c r="AU38" s="62">
        <v>800000</v>
      </c>
      <c r="AV38" s="64">
        <f>AS38*AV35/(AV35+AV79)</f>
        <v>1273821.188483505</v>
      </c>
      <c r="AX38" s="179">
        <f t="shared" si="3"/>
        <v>1273821</v>
      </c>
      <c r="AY38" s="64">
        <v>1270000</v>
      </c>
    </row>
    <row r="39" spans="1:52">
      <c r="A39" s="106"/>
      <c r="B39" s="107"/>
      <c r="C39" s="107"/>
      <c r="D39" s="69"/>
      <c r="E39" s="174"/>
      <c r="F39" s="441" t="s">
        <v>74</v>
      </c>
      <c r="G39" s="442"/>
      <c r="H39" s="442"/>
      <c r="I39" s="442"/>
      <c r="J39" s="442"/>
      <c r="K39" s="442"/>
      <c r="L39" s="175"/>
      <c r="M39" s="69"/>
      <c r="N39" s="69"/>
      <c r="O39" s="71">
        <v>75000</v>
      </c>
      <c r="P39" s="180">
        <v>0.5</v>
      </c>
      <c r="Q39" s="166">
        <v>63263</v>
      </c>
      <c r="R39" s="167">
        <v>12720</v>
      </c>
      <c r="S39" s="168">
        <v>75983</v>
      </c>
      <c r="T39" s="48">
        <v>40000</v>
      </c>
      <c r="U39" s="42"/>
      <c r="V39" s="49">
        <v>80000</v>
      </c>
      <c r="W39" s="123">
        <v>63509</v>
      </c>
      <c r="X39" s="181">
        <v>0.5</v>
      </c>
      <c r="Y39" s="56">
        <v>31754.5</v>
      </c>
      <c r="Z39" s="123">
        <v>20624</v>
      </c>
      <c r="AA39" s="53"/>
      <c r="AB39" s="56">
        <v>10312</v>
      </c>
      <c r="AC39" s="109">
        <v>42066.5</v>
      </c>
      <c r="AD39" s="57">
        <v>42000</v>
      </c>
      <c r="AE39" s="42"/>
      <c r="AF39" s="42"/>
      <c r="AG39" s="42"/>
      <c r="AH39" s="56">
        <v>57832</v>
      </c>
      <c r="AI39" s="56">
        <v>5184</v>
      </c>
      <c r="AJ39" s="56">
        <v>11134</v>
      </c>
      <c r="AK39" s="56"/>
      <c r="AL39" s="126">
        <v>74150</v>
      </c>
      <c r="AM39" s="165">
        <v>0.5</v>
      </c>
      <c r="AN39" s="49">
        <v>37075</v>
      </c>
      <c r="AO39" s="57">
        <v>40000</v>
      </c>
      <c r="AP39" s="124">
        <v>59510</v>
      </c>
      <c r="AQ39" s="59">
        <v>5184</v>
      </c>
      <c r="AR39" s="60">
        <v>5184</v>
      </c>
      <c r="AS39" s="178">
        <f t="shared" si="2"/>
        <v>69878</v>
      </c>
      <c r="AT39" s="165">
        <v>0.5</v>
      </c>
      <c r="AU39" s="62">
        <v>40000</v>
      </c>
      <c r="AV39" s="64">
        <f t="shared" si="4"/>
        <v>34939</v>
      </c>
      <c r="AX39" s="179">
        <f t="shared" si="3"/>
        <v>34939</v>
      </c>
      <c r="AY39" s="64">
        <v>40000</v>
      </c>
    </row>
    <row r="40" spans="1:52">
      <c r="A40" s="106"/>
      <c r="B40" s="107"/>
      <c r="C40" s="107"/>
      <c r="D40" s="69"/>
      <c r="E40" s="174"/>
      <c r="F40" s="441" t="s">
        <v>75</v>
      </c>
      <c r="G40" s="442"/>
      <c r="H40" s="442"/>
      <c r="I40" s="442"/>
      <c r="J40" s="442"/>
      <c r="K40" s="442"/>
      <c r="L40" s="175"/>
      <c r="M40" s="69"/>
      <c r="N40" s="136" t="s">
        <v>76</v>
      </c>
      <c r="O40" s="71">
        <v>700000</v>
      </c>
      <c r="P40" s="165">
        <v>1</v>
      </c>
      <c r="Q40" s="166">
        <v>585000</v>
      </c>
      <c r="R40" s="167">
        <v>0</v>
      </c>
      <c r="S40" s="168">
        <v>585000</v>
      </c>
      <c r="T40" s="48">
        <v>1000000</v>
      </c>
      <c r="U40" s="42"/>
      <c r="V40" s="49">
        <v>1000000</v>
      </c>
      <c r="W40" s="123">
        <v>240000</v>
      </c>
      <c r="X40" s="181">
        <v>1</v>
      </c>
      <c r="Y40" s="56">
        <v>240000</v>
      </c>
      <c r="Z40" s="123">
        <v>0</v>
      </c>
      <c r="AA40" s="53"/>
      <c r="AB40" s="56">
        <v>0</v>
      </c>
      <c r="AC40" s="109">
        <v>240000</v>
      </c>
      <c r="AD40" s="57">
        <v>500000</v>
      </c>
      <c r="AE40" s="42"/>
      <c r="AF40" s="42"/>
      <c r="AG40" s="42"/>
      <c r="AH40" s="56">
        <v>502000</v>
      </c>
      <c r="AI40" s="56">
        <v>52000</v>
      </c>
      <c r="AJ40" s="56">
        <v>466000</v>
      </c>
      <c r="AK40" s="56">
        <v>0</v>
      </c>
      <c r="AL40" s="126">
        <v>1020000</v>
      </c>
      <c r="AM40" s="182">
        <v>1</v>
      </c>
      <c r="AN40" s="49">
        <v>1020000</v>
      </c>
      <c r="AO40" s="57">
        <v>3000000</v>
      </c>
      <c r="AP40" s="124">
        <v>2029114</v>
      </c>
      <c r="AQ40" s="59">
        <v>0</v>
      </c>
      <c r="AR40" s="60">
        <v>0</v>
      </c>
      <c r="AS40" s="178">
        <f t="shared" si="2"/>
        <v>2029114</v>
      </c>
      <c r="AT40" s="182">
        <v>1</v>
      </c>
      <c r="AU40" s="62">
        <v>3000000</v>
      </c>
      <c r="AV40" s="64">
        <f t="shared" si="4"/>
        <v>2029114</v>
      </c>
      <c r="AX40" s="179">
        <f t="shared" si="3"/>
        <v>2029114</v>
      </c>
      <c r="AY40" s="64">
        <v>2050000</v>
      </c>
    </row>
    <row r="41" spans="1:52">
      <c r="A41" s="106"/>
      <c r="B41" s="107"/>
      <c r="C41" s="107"/>
      <c r="D41" s="69"/>
      <c r="E41" s="174"/>
      <c r="F41" s="441" t="s">
        <v>77</v>
      </c>
      <c r="G41" s="442"/>
      <c r="H41" s="442"/>
      <c r="I41" s="442"/>
      <c r="J41" s="442"/>
      <c r="K41" s="442"/>
      <c r="L41" s="175"/>
      <c r="M41" s="69"/>
      <c r="N41" s="69"/>
      <c r="O41" s="71">
        <v>715000</v>
      </c>
      <c r="P41" s="165">
        <v>1</v>
      </c>
      <c r="Q41" s="166">
        <v>59000</v>
      </c>
      <c r="R41" s="167">
        <v>100000</v>
      </c>
      <c r="S41" s="168">
        <v>159000</v>
      </c>
      <c r="T41" s="48">
        <v>300000</v>
      </c>
      <c r="U41" s="42"/>
      <c r="V41" s="49">
        <v>300000</v>
      </c>
      <c r="W41" s="123">
        <v>182930</v>
      </c>
      <c r="X41" s="181">
        <v>1</v>
      </c>
      <c r="Y41" s="56">
        <v>182930</v>
      </c>
      <c r="Z41" s="123">
        <v>0</v>
      </c>
      <c r="AA41" s="53"/>
      <c r="AB41" s="56">
        <v>0</v>
      </c>
      <c r="AC41" s="109">
        <v>182930</v>
      </c>
      <c r="AD41" s="57">
        <v>200000</v>
      </c>
      <c r="AE41" s="42"/>
      <c r="AF41" s="42"/>
      <c r="AG41" s="42"/>
      <c r="AH41" s="56">
        <v>139730</v>
      </c>
      <c r="AI41" s="56">
        <v>0</v>
      </c>
      <c r="AJ41" s="56">
        <v>0</v>
      </c>
      <c r="AK41" s="56"/>
      <c r="AL41" s="126">
        <v>139730</v>
      </c>
      <c r="AM41" s="182">
        <v>1</v>
      </c>
      <c r="AN41" s="49">
        <v>139730</v>
      </c>
      <c r="AO41" s="57">
        <v>150000</v>
      </c>
      <c r="AP41" s="124">
        <v>118130</v>
      </c>
      <c r="AQ41" s="59">
        <v>0</v>
      </c>
      <c r="AR41" s="60">
        <v>0</v>
      </c>
      <c r="AS41" s="178">
        <f t="shared" si="2"/>
        <v>118130</v>
      </c>
      <c r="AT41" s="182">
        <v>1</v>
      </c>
      <c r="AU41" s="62">
        <v>150000</v>
      </c>
      <c r="AV41" s="64">
        <f t="shared" si="4"/>
        <v>118130</v>
      </c>
      <c r="AX41" s="179">
        <f t="shared" si="3"/>
        <v>118130</v>
      </c>
      <c r="AY41" s="64">
        <v>120000</v>
      </c>
    </row>
    <row r="42" spans="1:52">
      <c r="A42" s="106"/>
      <c r="B42" s="107"/>
      <c r="C42" s="107"/>
      <c r="D42" s="69"/>
      <c r="E42" s="174"/>
      <c r="F42" s="441" t="s">
        <v>78</v>
      </c>
      <c r="G42" s="442"/>
      <c r="H42" s="442"/>
      <c r="I42" s="442"/>
      <c r="J42" s="442"/>
      <c r="K42" s="442"/>
      <c r="L42" s="175"/>
      <c r="M42" s="69"/>
      <c r="N42" s="69"/>
      <c r="O42" s="71">
        <v>375000</v>
      </c>
      <c r="P42" s="165">
        <v>0.75</v>
      </c>
      <c r="Q42" s="166">
        <v>900362</v>
      </c>
      <c r="R42" s="167">
        <v>0</v>
      </c>
      <c r="S42" s="168">
        <v>900362</v>
      </c>
      <c r="T42" s="48">
        <v>900000</v>
      </c>
      <c r="U42" s="42"/>
      <c r="V42" s="49">
        <v>1200000</v>
      </c>
      <c r="W42" s="123">
        <v>238548</v>
      </c>
      <c r="X42" s="181">
        <v>0.75</v>
      </c>
      <c r="Y42" s="56">
        <v>178911</v>
      </c>
      <c r="Z42" s="123">
        <v>32810</v>
      </c>
      <c r="AA42" s="53" t="s">
        <v>79</v>
      </c>
      <c r="AB42" s="56">
        <v>24607.5</v>
      </c>
      <c r="AC42" s="109">
        <v>203518.5</v>
      </c>
      <c r="AD42" s="57">
        <v>300000</v>
      </c>
      <c r="AE42" s="42"/>
      <c r="AF42" s="42"/>
      <c r="AG42" s="42"/>
      <c r="AH42" s="56">
        <v>354650</v>
      </c>
      <c r="AI42" s="56">
        <v>0</v>
      </c>
      <c r="AJ42" s="56">
        <v>45688</v>
      </c>
      <c r="AK42" s="56"/>
      <c r="AL42" s="126">
        <v>400338</v>
      </c>
      <c r="AM42" s="182">
        <v>0.75</v>
      </c>
      <c r="AN42" s="49">
        <v>300253.5</v>
      </c>
      <c r="AO42" s="57">
        <v>300000</v>
      </c>
      <c r="AP42" s="124">
        <v>248558</v>
      </c>
      <c r="AQ42" s="59">
        <v>27000</v>
      </c>
      <c r="AR42" s="60">
        <v>25000</v>
      </c>
      <c r="AS42" s="178">
        <f t="shared" si="2"/>
        <v>300558</v>
      </c>
      <c r="AT42" s="182">
        <v>0.8</v>
      </c>
      <c r="AU42" s="62">
        <v>300000</v>
      </c>
      <c r="AV42" s="64">
        <f t="shared" si="4"/>
        <v>240446.40000000002</v>
      </c>
      <c r="AX42" s="179">
        <f t="shared" si="3"/>
        <v>240446</v>
      </c>
      <c r="AY42" s="64">
        <v>250000</v>
      </c>
    </row>
    <row r="43" spans="1:52">
      <c r="A43" s="106"/>
      <c r="B43" s="107"/>
      <c r="C43" s="107"/>
      <c r="D43" s="69"/>
      <c r="E43" s="174"/>
      <c r="F43" s="441" t="s">
        <v>80</v>
      </c>
      <c r="G43" s="442"/>
      <c r="H43" s="442"/>
      <c r="I43" s="442"/>
      <c r="J43" s="442"/>
      <c r="K43" s="442"/>
      <c r="L43" s="175"/>
      <c r="M43" s="69"/>
      <c r="N43" s="69"/>
      <c r="O43" s="71">
        <v>177500</v>
      </c>
      <c r="P43" s="165">
        <v>0.71</v>
      </c>
      <c r="Q43" s="166">
        <v>181133</v>
      </c>
      <c r="R43" s="167">
        <v>104100</v>
      </c>
      <c r="S43" s="168">
        <v>285233</v>
      </c>
      <c r="T43" s="48">
        <v>213000</v>
      </c>
      <c r="U43" s="42"/>
      <c r="V43" s="49">
        <v>300000</v>
      </c>
      <c r="W43" s="123">
        <v>173258</v>
      </c>
      <c r="X43" s="181">
        <v>0.71</v>
      </c>
      <c r="Y43" s="56">
        <v>123013.18</v>
      </c>
      <c r="Z43" s="123">
        <v>20000</v>
      </c>
      <c r="AA43" s="53" t="s">
        <v>81</v>
      </c>
      <c r="AB43" s="56">
        <v>14200</v>
      </c>
      <c r="AC43" s="109">
        <v>137213.18</v>
      </c>
      <c r="AD43" s="57">
        <v>140000</v>
      </c>
      <c r="AE43" s="42"/>
      <c r="AF43" s="42"/>
      <c r="AG43" s="42"/>
      <c r="AH43" s="56">
        <v>415651</v>
      </c>
      <c r="AI43" s="56">
        <v>0</v>
      </c>
      <c r="AJ43" s="56">
        <v>62164</v>
      </c>
      <c r="AK43" s="56"/>
      <c r="AL43" s="126">
        <v>477815</v>
      </c>
      <c r="AM43" s="182">
        <v>0.71</v>
      </c>
      <c r="AN43" s="49">
        <v>339248.64999999997</v>
      </c>
      <c r="AO43" s="57">
        <v>350000</v>
      </c>
      <c r="AP43" s="124">
        <v>356144</v>
      </c>
      <c r="AQ43" s="59"/>
      <c r="AR43" s="60">
        <v>45000</v>
      </c>
      <c r="AS43" s="178">
        <f t="shared" si="2"/>
        <v>401144</v>
      </c>
      <c r="AT43" s="182">
        <v>0.7</v>
      </c>
      <c r="AU43" s="62">
        <v>350000</v>
      </c>
      <c r="AV43" s="64">
        <f t="shared" si="4"/>
        <v>280800.8</v>
      </c>
      <c r="AX43" s="179">
        <f t="shared" si="3"/>
        <v>280801</v>
      </c>
      <c r="AY43" s="64">
        <v>280000</v>
      </c>
    </row>
    <row r="44" spans="1:52">
      <c r="A44" s="106"/>
      <c r="B44" s="107"/>
      <c r="C44" s="107"/>
      <c r="D44" s="69"/>
      <c r="E44" s="174"/>
      <c r="F44" s="441" t="s">
        <v>82</v>
      </c>
      <c r="G44" s="442"/>
      <c r="H44" s="442"/>
      <c r="I44" s="442"/>
      <c r="J44" s="442"/>
      <c r="K44" s="442"/>
      <c r="L44" s="175"/>
      <c r="M44" s="69"/>
      <c r="N44" s="69"/>
      <c r="O44" s="71">
        <v>478500</v>
      </c>
      <c r="P44" s="165">
        <v>0.28999999999999998</v>
      </c>
      <c r="Q44" s="166">
        <v>1131110</v>
      </c>
      <c r="R44" s="167">
        <v>258360</v>
      </c>
      <c r="S44" s="168">
        <v>1389470</v>
      </c>
      <c r="T44" s="48">
        <v>580000</v>
      </c>
      <c r="U44" s="42"/>
      <c r="V44" s="49">
        <v>2000000</v>
      </c>
      <c r="W44" s="123">
        <v>1292001</v>
      </c>
      <c r="X44" s="181">
        <v>0.28999999999999998</v>
      </c>
      <c r="Y44" s="56">
        <v>374680.29</v>
      </c>
      <c r="Z44" s="123">
        <v>130000</v>
      </c>
      <c r="AA44" s="53" t="s">
        <v>83</v>
      </c>
      <c r="AB44" s="56">
        <v>37700</v>
      </c>
      <c r="AC44" s="109">
        <v>412380.29</v>
      </c>
      <c r="AD44" s="57">
        <v>410000</v>
      </c>
      <c r="AE44" s="42"/>
      <c r="AF44" s="42"/>
      <c r="AG44" s="42"/>
      <c r="AH44" s="56">
        <v>1239167</v>
      </c>
      <c r="AI44" s="56">
        <v>88828</v>
      </c>
      <c r="AJ44" s="56">
        <v>730359</v>
      </c>
      <c r="AK44" s="56"/>
      <c r="AL44" s="126">
        <v>2058354</v>
      </c>
      <c r="AM44" s="182">
        <v>0.28999999999999998</v>
      </c>
      <c r="AN44" s="49">
        <v>596922.65999999992</v>
      </c>
      <c r="AO44" s="57">
        <v>600000</v>
      </c>
      <c r="AP44" s="124">
        <v>2896059</v>
      </c>
      <c r="AQ44" s="59">
        <v>91000</v>
      </c>
      <c r="AR44" s="60">
        <v>470000</v>
      </c>
      <c r="AS44" s="178">
        <f t="shared" si="2"/>
        <v>3457059</v>
      </c>
      <c r="AT44" s="182">
        <v>0.5</v>
      </c>
      <c r="AU44" s="62">
        <v>600000</v>
      </c>
      <c r="AV44" s="64">
        <f t="shared" si="4"/>
        <v>1728529.5</v>
      </c>
      <c r="AX44" s="179">
        <f t="shared" si="3"/>
        <v>1728530</v>
      </c>
      <c r="AY44" s="64">
        <v>1000000</v>
      </c>
    </row>
    <row r="45" spans="1:52">
      <c r="A45" s="106"/>
      <c r="B45" s="107"/>
      <c r="C45" s="107"/>
      <c r="D45" s="69"/>
      <c r="E45" s="174"/>
      <c r="F45" s="441" t="s">
        <v>84</v>
      </c>
      <c r="G45" s="442"/>
      <c r="H45" s="442"/>
      <c r="I45" s="442"/>
      <c r="J45" s="442"/>
      <c r="K45" s="442"/>
      <c r="L45" s="175"/>
      <c r="M45" s="69"/>
      <c r="N45" s="69"/>
      <c r="O45" s="71">
        <v>390000</v>
      </c>
      <c r="P45" s="165">
        <v>0.6</v>
      </c>
      <c r="Q45" s="166">
        <v>644390</v>
      </c>
      <c r="R45" s="167">
        <v>280176</v>
      </c>
      <c r="S45" s="168">
        <v>924566</v>
      </c>
      <c r="T45" s="48">
        <v>570000</v>
      </c>
      <c r="U45" s="42"/>
      <c r="V45" s="49">
        <v>950000</v>
      </c>
      <c r="W45" s="123">
        <v>623605</v>
      </c>
      <c r="X45" s="181">
        <v>0.6</v>
      </c>
      <c r="Y45" s="56">
        <v>374163</v>
      </c>
      <c r="Z45" s="123">
        <v>116000</v>
      </c>
      <c r="AA45" s="53" t="s">
        <v>70</v>
      </c>
      <c r="AB45" s="56">
        <v>69600</v>
      </c>
      <c r="AC45" s="109">
        <v>443763</v>
      </c>
      <c r="AD45" s="57">
        <v>440000</v>
      </c>
      <c r="AE45" s="42"/>
      <c r="AF45" s="42"/>
      <c r="AG45" s="42"/>
      <c r="AH45" s="56">
        <v>658870</v>
      </c>
      <c r="AI45" s="56">
        <v>41525</v>
      </c>
      <c r="AJ45" s="56">
        <v>213591</v>
      </c>
      <c r="AK45" s="56"/>
      <c r="AL45" s="126">
        <v>913986</v>
      </c>
      <c r="AM45" s="182">
        <v>0.6</v>
      </c>
      <c r="AN45" s="49">
        <v>548391.6</v>
      </c>
      <c r="AO45" s="57">
        <v>550000</v>
      </c>
      <c r="AP45" s="124">
        <v>528809</v>
      </c>
      <c r="AQ45" s="59">
        <v>75000</v>
      </c>
      <c r="AR45" s="60">
        <v>90000</v>
      </c>
      <c r="AS45" s="178">
        <f t="shared" si="2"/>
        <v>693809</v>
      </c>
      <c r="AT45" s="182">
        <v>0.6</v>
      </c>
      <c r="AU45" s="62">
        <v>550000</v>
      </c>
      <c r="AV45" s="64">
        <f t="shared" si="4"/>
        <v>416285.39999999997</v>
      </c>
      <c r="AX45" s="179">
        <f t="shared" si="3"/>
        <v>416285</v>
      </c>
      <c r="AY45" s="64">
        <v>410000</v>
      </c>
    </row>
    <row r="46" spans="1:52">
      <c r="A46" s="106"/>
      <c r="B46" s="107"/>
      <c r="C46" s="107"/>
      <c r="D46" s="69"/>
      <c r="E46" s="174"/>
      <c r="F46" s="441" t="s">
        <v>85</v>
      </c>
      <c r="G46" s="442"/>
      <c r="H46" s="442"/>
      <c r="I46" s="442"/>
      <c r="J46" s="442"/>
      <c r="K46" s="442"/>
      <c r="L46" s="175"/>
      <c r="M46" s="69"/>
      <c r="N46" s="69"/>
      <c r="O46" s="71">
        <v>1145500</v>
      </c>
      <c r="P46" s="182">
        <v>0.79</v>
      </c>
      <c r="Q46" s="166">
        <v>1450344</v>
      </c>
      <c r="R46" s="167">
        <v>804384</v>
      </c>
      <c r="S46" s="168">
        <v>2254728</v>
      </c>
      <c r="T46" s="48">
        <v>1975000</v>
      </c>
      <c r="U46" s="42"/>
      <c r="V46" s="49">
        <v>2500000</v>
      </c>
      <c r="W46" s="123">
        <v>631513</v>
      </c>
      <c r="X46" s="183">
        <v>0.79</v>
      </c>
      <c r="Y46" s="56">
        <v>498895.27</v>
      </c>
      <c r="Z46" s="123">
        <v>95000</v>
      </c>
      <c r="AA46" s="53" t="s">
        <v>70</v>
      </c>
      <c r="AB46" s="56">
        <v>75050</v>
      </c>
      <c r="AC46" s="109">
        <v>573945.27</v>
      </c>
      <c r="AD46" s="57">
        <v>700000</v>
      </c>
      <c r="AE46" s="42"/>
      <c r="AF46" s="42"/>
      <c r="AG46" s="42"/>
      <c r="AH46" s="56">
        <v>850901</v>
      </c>
      <c r="AI46" s="56">
        <v>50446</v>
      </c>
      <c r="AJ46" s="56">
        <v>288689</v>
      </c>
      <c r="AK46" s="56"/>
      <c r="AL46" s="126">
        <v>1190036</v>
      </c>
      <c r="AM46" s="182">
        <v>0.79</v>
      </c>
      <c r="AN46" s="49">
        <v>940128.44000000006</v>
      </c>
      <c r="AO46" s="57">
        <v>940000</v>
      </c>
      <c r="AP46" s="124">
        <v>602671</v>
      </c>
      <c r="AQ46" s="59">
        <v>66000</v>
      </c>
      <c r="AR46" s="60">
        <v>240000</v>
      </c>
      <c r="AS46" s="178">
        <f t="shared" si="2"/>
        <v>908671</v>
      </c>
      <c r="AT46" s="182">
        <v>0.8</v>
      </c>
      <c r="AU46" s="62">
        <v>940000</v>
      </c>
      <c r="AV46" s="64">
        <f t="shared" si="4"/>
        <v>726936.8</v>
      </c>
      <c r="AX46" s="179">
        <f t="shared" si="3"/>
        <v>726937</v>
      </c>
      <c r="AY46" s="64">
        <v>560000</v>
      </c>
    </row>
    <row r="47" spans="1:52">
      <c r="A47" s="106"/>
      <c r="B47" s="107"/>
      <c r="C47" s="107"/>
      <c r="D47" s="69"/>
      <c r="E47" s="174"/>
      <c r="F47" s="439" t="s">
        <v>86</v>
      </c>
      <c r="G47" s="440"/>
      <c r="H47" s="440"/>
      <c r="I47" s="440"/>
      <c r="J47" s="440"/>
      <c r="K47" s="440"/>
      <c r="L47" s="175"/>
      <c r="M47" s="69"/>
      <c r="N47" s="69"/>
      <c r="O47" s="71">
        <v>140000</v>
      </c>
      <c r="P47" s="182">
        <v>0.5</v>
      </c>
      <c r="Q47" s="166">
        <v>198701</v>
      </c>
      <c r="R47" s="167">
        <v>61218</v>
      </c>
      <c r="S47" s="168">
        <v>259919</v>
      </c>
      <c r="T47" s="48">
        <v>140000</v>
      </c>
      <c r="U47" s="42"/>
      <c r="V47" s="49">
        <v>280000</v>
      </c>
      <c r="W47" s="123">
        <v>241012</v>
      </c>
      <c r="X47" s="183">
        <v>0.5</v>
      </c>
      <c r="Y47" s="56">
        <v>120506</v>
      </c>
      <c r="Z47" s="123">
        <v>54332</v>
      </c>
      <c r="AA47" s="53" t="s">
        <v>70</v>
      </c>
      <c r="AB47" s="56">
        <v>27166</v>
      </c>
      <c r="AC47" s="109">
        <v>147672</v>
      </c>
      <c r="AD47" s="57">
        <v>150000</v>
      </c>
      <c r="AE47" s="42"/>
      <c r="AF47" s="42"/>
      <c r="AG47" s="42"/>
      <c r="AH47" s="56">
        <v>222046</v>
      </c>
      <c r="AI47" s="56">
        <v>28352</v>
      </c>
      <c r="AJ47" s="56">
        <v>37008</v>
      </c>
      <c r="AK47" s="56"/>
      <c r="AL47" s="126">
        <v>287406</v>
      </c>
      <c r="AM47" s="182">
        <v>0.5</v>
      </c>
      <c r="AN47" s="49">
        <v>143703</v>
      </c>
      <c r="AO47" s="57">
        <v>150000</v>
      </c>
      <c r="AP47" s="124">
        <v>199794</v>
      </c>
      <c r="AQ47" s="59">
        <v>25000</v>
      </c>
      <c r="AR47" s="60">
        <v>29000</v>
      </c>
      <c r="AS47" s="178">
        <f t="shared" si="2"/>
        <v>253794</v>
      </c>
      <c r="AT47" s="182">
        <v>0.5</v>
      </c>
      <c r="AU47" s="62">
        <v>150000</v>
      </c>
      <c r="AV47" s="64">
        <f t="shared" si="4"/>
        <v>126897</v>
      </c>
      <c r="AX47" s="179">
        <f t="shared" si="3"/>
        <v>126897</v>
      </c>
      <c r="AY47" s="64">
        <v>130000</v>
      </c>
    </row>
    <row r="48" spans="1:52" hidden="1">
      <c r="A48" s="106"/>
      <c r="B48" s="107"/>
      <c r="C48" s="107"/>
      <c r="D48" s="69"/>
      <c r="E48" s="174"/>
      <c r="F48" s="441" t="s">
        <v>87</v>
      </c>
      <c r="G48" s="442"/>
      <c r="H48" s="442"/>
      <c r="I48" s="442"/>
      <c r="J48" s="442"/>
      <c r="K48" s="442"/>
      <c r="L48" s="175"/>
      <c r="M48" s="69"/>
      <c r="N48" s="69"/>
      <c r="O48" s="71">
        <v>4000</v>
      </c>
      <c r="P48" s="182">
        <v>0.33</v>
      </c>
      <c r="Q48" s="166">
        <v>32820</v>
      </c>
      <c r="R48" s="167">
        <v>0</v>
      </c>
      <c r="S48" s="168">
        <v>32820</v>
      </c>
      <c r="T48" s="48">
        <v>4000</v>
      </c>
      <c r="U48" s="42"/>
      <c r="V48" s="49">
        <v>4000</v>
      </c>
      <c r="W48" s="123">
        <v>0</v>
      </c>
      <c r="X48" s="183">
        <v>0.33</v>
      </c>
      <c r="Y48" s="56">
        <v>0</v>
      </c>
      <c r="Z48" s="123">
        <v>0</v>
      </c>
      <c r="AA48" s="53"/>
      <c r="AB48" s="56">
        <v>0</v>
      </c>
      <c r="AC48" s="109">
        <v>0</v>
      </c>
      <c r="AD48" s="57">
        <v>0</v>
      </c>
      <c r="AE48" s="42"/>
      <c r="AF48" s="42"/>
      <c r="AG48" s="42"/>
      <c r="AH48" s="56"/>
      <c r="AI48" s="56"/>
      <c r="AJ48" s="56"/>
      <c r="AK48" s="56"/>
      <c r="AL48" s="126">
        <v>0</v>
      </c>
      <c r="AM48" s="182">
        <v>0</v>
      </c>
      <c r="AN48" s="49">
        <v>0</v>
      </c>
      <c r="AO48" s="57">
        <v>0</v>
      </c>
      <c r="AP48" s="58"/>
      <c r="AQ48" s="59"/>
      <c r="AR48" s="60"/>
      <c r="AS48" s="178">
        <f t="shared" si="2"/>
        <v>0</v>
      </c>
      <c r="AT48" s="182">
        <v>0</v>
      </c>
      <c r="AU48" s="62">
        <v>0</v>
      </c>
      <c r="AV48" s="64">
        <f t="shared" si="4"/>
        <v>0</v>
      </c>
      <c r="AX48" s="179">
        <f t="shared" si="3"/>
        <v>0</v>
      </c>
      <c r="AY48" s="64"/>
    </row>
    <row r="49" spans="1:51">
      <c r="A49" s="106"/>
      <c r="B49" s="107"/>
      <c r="C49" s="107"/>
      <c r="D49" s="69"/>
      <c r="E49" s="174"/>
      <c r="F49" s="441" t="s">
        <v>88</v>
      </c>
      <c r="G49" s="442"/>
      <c r="H49" s="442"/>
      <c r="I49" s="442"/>
      <c r="J49" s="442"/>
      <c r="K49" s="442"/>
      <c r="L49" s="175"/>
      <c r="M49" s="69"/>
      <c r="N49" s="69"/>
      <c r="O49" s="71">
        <v>90200</v>
      </c>
      <c r="P49" s="182">
        <v>0.11</v>
      </c>
      <c r="Q49" s="166">
        <v>1201946</v>
      </c>
      <c r="R49" s="167">
        <v>152769</v>
      </c>
      <c r="S49" s="168">
        <v>1354715</v>
      </c>
      <c r="T49" s="48">
        <v>165000</v>
      </c>
      <c r="U49" s="42"/>
      <c r="V49" s="49">
        <v>1500000</v>
      </c>
      <c r="W49" s="123">
        <v>772930</v>
      </c>
      <c r="X49" s="183">
        <v>0.11</v>
      </c>
      <c r="Y49" s="56">
        <v>85022.3</v>
      </c>
      <c r="Z49" s="123">
        <v>259920</v>
      </c>
      <c r="AA49" s="53" t="s">
        <v>70</v>
      </c>
      <c r="AB49" s="56">
        <v>28591.200000000001</v>
      </c>
      <c r="AC49" s="109">
        <v>113613.5</v>
      </c>
      <c r="AD49" s="57">
        <v>170000</v>
      </c>
      <c r="AE49" s="42"/>
      <c r="AF49" s="42"/>
      <c r="AG49" s="42"/>
      <c r="AH49" s="56">
        <v>768402</v>
      </c>
      <c r="AI49" s="56">
        <v>53550</v>
      </c>
      <c r="AJ49" s="56">
        <v>55764</v>
      </c>
      <c r="AK49" s="56"/>
      <c r="AL49" s="126">
        <v>877716</v>
      </c>
      <c r="AM49" s="182">
        <v>0.11</v>
      </c>
      <c r="AN49" s="49">
        <v>96548.76</v>
      </c>
      <c r="AO49" s="57">
        <v>100000</v>
      </c>
      <c r="AP49" s="124">
        <v>856098</v>
      </c>
      <c r="AQ49" s="59">
        <v>55000</v>
      </c>
      <c r="AR49" s="60">
        <v>55000</v>
      </c>
      <c r="AS49" s="178">
        <f t="shared" si="2"/>
        <v>966098</v>
      </c>
      <c r="AT49" s="182">
        <v>0.1</v>
      </c>
      <c r="AU49" s="62">
        <v>100000</v>
      </c>
      <c r="AV49" s="64">
        <f t="shared" si="4"/>
        <v>96609.8</v>
      </c>
      <c r="AX49" s="179">
        <f t="shared" si="3"/>
        <v>96610</v>
      </c>
      <c r="AY49" s="64">
        <v>100000</v>
      </c>
    </row>
    <row r="50" spans="1:51">
      <c r="A50" s="106"/>
      <c r="B50" s="107"/>
      <c r="C50" s="107"/>
      <c r="D50" s="69"/>
      <c r="E50" s="174"/>
      <c r="F50" s="441" t="s">
        <v>89</v>
      </c>
      <c r="G50" s="442"/>
      <c r="H50" s="442"/>
      <c r="I50" s="442"/>
      <c r="J50" s="442"/>
      <c r="K50" s="442"/>
      <c r="L50" s="175"/>
      <c r="M50" s="69"/>
      <c r="N50" s="69"/>
      <c r="O50" s="71">
        <v>1525000</v>
      </c>
      <c r="P50" s="182">
        <v>0.5</v>
      </c>
      <c r="Q50" s="166">
        <v>2566879</v>
      </c>
      <c r="R50" s="167">
        <v>861681</v>
      </c>
      <c r="S50" s="168">
        <v>3428560</v>
      </c>
      <c r="T50" s="48">
        <v>1750000</v>
      </c>
      <c r="U50" s="42"/>
      <c r="V50" s="49">
        <v>3500000</v>
      </c>
      <c r="W50" s="123">
        <v>4639860</v>
      </c>
      <c r="X50" s="183">
        <v>0.5</v>
      </c>
      <c r="Y50" s="56">
        <v>2319930</v>
      </c>
      <c r="Z50" s="123">
        <v>588854</v>
      </c>
      <c r="AA50" s="53" t="s">
        <v>70</v>
      </c>
      <c r="AB50" s="56">
        <v>294427</v>
      </c>
      <c r="AC50" s="109">
        <v>2614357</v>
      </c>
      <c r="AD50" s="57">
        <v>2840000</v>
      </c>
      <c r="AE50" s="42"/>
      <c r="AF50" s="42"/>
      <c r="AG50" s="42"/>
      <c r="AH50" s="56">
        <v>4214456</v>
      </c>
      <c r="AI50" s="56">
        <v>334323</v>
      </c>
      <c r="AJ50" s="56">
        <v>536293</v>
      </c>
      <c r="AK50" s="56"/>
      <c r="AL50" s="126">
        <v>5085072</v>
      </c>
      <c r="AM50" s="182">
        <v>0.5</v>
      </c>
      <c r="AN50" s="49">
        <v>2542536</v>
      </c>
      <c r="AO50" s="57">
        <v>2600000</v>
      </c>
      <c r="AP50" s="124">
        <v>3353939</v>
      </c>
      <c r="AQ50" s="59">
        <v>337652</v>
      </c>
      <c r="AR50" s="60">
        <v>337652</v>
      </c>
      <c r="AS50" s="178">
        <f t="shared" si="2"/>
        <v>4029243</v>
      </c>
      <c r="AT50" s="182">
        <v>0.6</v>
      </c>
      <c r="AU50" s="62">
        <v>2600000</v>
      </c>
      <c r="AV50" s="64">
        <f t="shared" si="4"/>
        <v>2417545.7999999998</v>
      </c>
      <c r="AX50" s="179">
        <f t="shared" si="3"/>
        <v>2417546</v>
      </c>
      <c r="AY50" s="64">
        <v>2450000</v>
      </c>
    </row>
    <row r="51" spans="1:51">
      <c r="A51" s="106"/>
      <c r="B51" s="107"/>
      <c r="C51" s="107"/>
      <c r="D51" s="69"/>
      <c r="E51" s="174"/>
      <c r="F51" s="441" t="s">
        <v>90</v>
      </c>
      <c r="G51" s="442"/>
      <c r="H51" s="442"/>
      <c r="I51" s="442"/>
      <c r="J51" s="442"/>
      <c r="K51" s="442"/>
      <c r="L51" s="175"/>
      <c r="M51" s="69"/>
      <c r="N51" s="69"/>
      <c r="O51" s="71"/>
      <c r="P51" s="182"/>
      <c r="Q51" s="166"/>
      <c r="R51" s="167"/>
      <c r="S51" s="168"/>
      <c r="T51" s="48">
        <v>0</v>
      </c>
      <c r="U51" s="42"/>
      <c r="V51" s="49"/>
      <c r="W51" s="123"/>
      <c r="X51" s="183">
        <v>1</v>
      </c>
      <c r="Y51" s="56">
        <v>0</v>
      </c>
      <c r="Z51" s="123">
        <v>1500000</v>
      </c>
      <c r="AA51" s="53"/>
      <c r="AB51" s="56">
        <v>1500000</v>
      </c>
      <c r="AC51" s="184">
        <v>2300000</v>
      </c>
      <c r="AD51" s="62">
        <v>900000</v>
      </c>
      <c r="AE51" s="42"/>
      <c r="AF51" s="42"/>
      <c r="AG51" s="42"/>
      <c r="AH51" s="56">
        <v>2003740</v>
      </c>
      <c r="AI51" s="56">
        <v>0</v>
      </c>
      <c r="AJ51" s="56">
        <v>1400</v>
      </c>
      <c r="AK51" s="56"/>
      <c r="AL51" s="126">
        <v>2005140</v>
      </c>
      <c r="AM51" s="182">
        <v>1</v>
      </c>
      <c r="AN51" s="49">
        <v>2005140</v>
      </c>
      <c r="AO51" s="57">
        <v>1000000</v>
      </c>
      <c r="AP51" s="124">
        <v>1742520</v>
      </c>
      <c r="AQ51" s="59">
        <v>166700</v>
      </c>
      <c r="AR51" s="60">
        <v>660000</v>
      </c>
      <c r="AS51" s="178">
        <f t="shared" si="2"/>
        <v>2569220</v>
      </c>
      <c r="AT51" s="182">
        <v>1</v>
      </c>
      <c r="AU51" s="62">
        <v>1000000</v>
      </c>
      <c r="AV51" s="64">
        <f t="shared" si="4"/>
        <v>2569220</v>
      </c>
      <c r="AX51" s="185">
        <f t="shared" si="3"/>
        <v>2569220</v>
      </c>
      <c r="AY51" s="64">
        <v>1500000</v>
      </c>
    </row>
    <row r="52" spans="1:51" hidden="1">
      <c r="A52" s="106"/>
      <c r="B52" s="107"/>
      <c r="C52" s="107"/>
      <c r="D52" s="69"/>
      <c r="E52" s="174"/>
      <c r="F52" s="441" t="s">
        <v>91</v>
      </c>
      <c r="G52" s="442"/>
      <c r="H52" s="442"/>
      <c r="I52" s="442"/>
      <c r="J52" s="442"/>
      <c r="K52" s="442"/>
      <c r="L52" s="175"/>
      <c r="M52" s="69"/>
      <c r="N52" s="69"/>
      <c r="O52" s="71"/>
      <c r="P52" s="182"/>
      <c r="Q52" s="166"/>
      <c r="R52" s="167"/>
      <c r="S52" s="168"/>
      <c r="T52" s="48">
        <v>0</v>
      </c>
      <c r="U52" s="42"/>
      <c r="V52" s="49"/>
      <c r="W52" s="123"/>
      <c r="X52" s="183">
        <v>0</v>
      </c>
      <c r="Y52" s="56">
        <v>0</v>
      </c>
      <c r="Z52" s="123">
        <v>0</v>
      </c>
      <c r="AA52" s="53"/>
      <c r="AB52" s="56">
        <v>0</v>
      </c>
      <c r="AC52" s="109">
        <v>0</v>
      </c>
      <c r="AD52" s="57">
        <v>0</v>
      </c>
      <c r="AE52" s="42"/>
      <c r="AF52" s="42"/>
      <c r="AG52" s="42"/>
      <c r="AH52" s="56"/>
      <c r="AI52" s="56"/>
      <c r="AJ52" s="56"/>
      <c r="AK52" s="56"/>
      <c r="AL52" s="126">
        <v>0</v>
      </c>
      <c r="AM52" s="182">
        <v>0</v>
      </c>
      <c r="AN52" s="49">
        <v>0</v>
      </c>
      <c r="AO52" s="57">
        <v>0</v>
      </c>
      <c r="AP52" s="58"/>
      <c r="AQ52" s="59"/>
      <c r="AR52" s="60"/>
      <c r="AS52" s="178">
        <f t="shared" si="2"/>
        <v>0</v>
      </c>
      <c r="AT52" s="182">
        <v>0</v>
      </c>
      <c r="AU52" s="62">
        <v>0</v>
      </c>
      <c r="AV52" s="64">
        <f t="shared" si="4"/>
        <v>0</v>
      </c>
      <c r="AX52" s="179">
        <f t="shared" si="3"/>
        <v>0</v>
      </c>
      <c r="AY52" s="64"/>
    </row>
    <row r="53" spans="1:51">
      <c r="A53" s="186"/>
      <c r="B53" s="187"/>
      <c r="C53" s="187"/>
      <c r="D53" s="188"/>
      <c r="E53" s="189"/>
      <c r="F53" s="450" t="s">
        <v>92</v>
      </c>
      <c r="G53" s="451"/>
      <c r="H53" s="451"/>
      <c r="I53" s="451"/>
      <c r="J53" s="451"/>
      <c r="K53" s="451"/>
      <c r="L53" s="190"/>
      <c r="M53" s="188"/>
      <c r="N53" s="188"/>
      <c r="O53" s="191">
        <v>69000</v>
      </c>
      <c r="P53" s="192">
        <v>0.23</v>
      </c>
      <c r="Q53" s="193"/>
      <c r="R53" s="194">
        <v>700000</v>
      </c>
      <c r="S53" s="195">
        <v>700000</v>
      </c>
      <c r="T53" s="196">
        <v>115000</v>
      </c>
      <c r="U53" s="197"/>
      <c r="V53" s="198">
        <v>500000</v>
      </c>
      <c r="W53" s="199">
        <v>0</v>
      </c>
      <c r="X53" s="200">
        <v>0.23</v>
      </c>
      <c r="Y53" s="201">
        <v>0</v>
      </c>
      <c r="Z53" s="199">
        <v>307000</v>
      </c>
      <c r="AA53" s="202" t="s">
        <v>93</v>
      </c>
      <c r="AB53" s="201">
        <v>70610</v>
      </c>
      <c r="AC53" s="203">
        <v>70610</v>
      </c>
      <c r="AD53" s="204">
        <v>70000</v>
      </c>
      <c r="AE53" s="197"/>
      <c r="AF53" s="197"/>
      <c r="AG53" s="197"/>
      <c r="AH53" s="201"/>
      <c r="AI53" s="201">
        <v>307000</v>
      </c>
      <c r="AJ53" s="201">
        <v>0</v>
      </c>
      <c r="AK53" s="201"/>
      <c r="AL53" s="205">
        <v>307000</v>
      </c>
      <c r="AM53" s="192">
        <v>0.23</v>
      </c>
      <c r="AN53" s="198">
        <v>70610</v>
      </c>
      <c r="AO53" s="204">
        <v>70000</v>
      </c>
      <c r="AP53" s="206">
        <v>0</v>
      </c>
      <c r="AQ53" s="207"/>
      <c r="AR53" s="208">
        <v>300000</v>
      </c>
      <c r="AS53" s="209">
        <f t="shared" si="2"/>
        <v>300000</v>
      </c>
      <c r="AT53" s="192">
        <v>0.2</v>
      </c>
      <c r="AU53" s="210">
        <v>70000</v>
      </c>
      <c r="AV53" s="211">
        <f t="shared" si="4"/>
        <v>60000</v>
      </c>
      <c r="AX53" s="179">
        <f t="shared" si="3"/>
        <v>60000</v>
      </c>
      <c r="AY53" s="211">
        <v>60000</v>
      </c>
    </row>
    <row r="54" spans="1:51">
      <c r="A54" s="68"/>
      <c r="B54" s="107"/>
      <c r="C54" s="107"/>
      <c r="D54" s="69"/>
      <c r="E54" s="174"/>
      <c r="F54" s="174"/>
      <c r="G54" s="212"/>
      <c r="H54" s="212"/>
      <c r="I54" s="212"/>
      <c r="J54" s="212"/>
      <c r="K54" s="212"/>
      <c r="L54" s="175"/>
      <c r="M54" s="69"/>
      <c r="N54" s="69"/>
      <c r="O54" s="213"/>
      <c r="P54" s="182"/>
      <c r="Q54" s="214"/>
      <c r="R54" s="168"/>
      <c r="S54" s="168"/>
      <c r="T54" s="215"/>
      <c r="U54" s="42"/>
      <c r="V54" s="49"/>
      <c r="W54" s="123"/>
      <c r="X54" s="183"/>
      <c r="Y54" s="56"/>
      <c r="Z54" s="123"/>
      <c r="AA54" s="53"/>
      <c r="AB54" s="56"/>
      <c r="AC54" s="126"/>
      <c r="AD54" s="56"/>
      <c r="AE54" s="1"/>
      <c r="AF54" s="1"/>
      <c r="AG54" s="1"/>
      <c r="AH54" s="1"/>
      <c r="AI54" s="1"/>
      <c r="AJ54" s="1"/>
      <c r="AK54" s="1"/>
      <c r="AL54" s="216">
        <v>0</v>
      </c>
      <c r="AM54" s="1"/>
      <c r="AN54" s="1"/>
      <c r="AO54" s="12"/>
      <c r="AT54" s="1"/>
      <c r="AU54" s="217"/>
      <c r="AV54" s="218"/>
      <c r="AX54" s="179">
        <f t="shared" si="3"/>
        <v>0</v>
      </c>
    </row>
    <row r="55" spans="1:51">
      <c r="A55" s="68"/>
      <c r="B55" s="107"/>
      <c r="C55" s="107"/>
      <c r="D55" s="69"/>
      <c r="E55" s="174"/>
      <c r="F55" s="174"/>
      <c r="G55" s="212"/>
      <c r="H55" s="212"/>
      <c r="I55" s="212"/>
      <c r="J55" s="212"/>
      <c r="K55" s="212"/>
      <c r="L55" s="175"/>
      <c r="M55" s="69"/>
      <c r="N55" s="69"/>
      <c r="O55" s="213"/>
      <c r="P55" s="182"/>
      <c r="Q55" s="214"/>
      <c r="R55" s="168"/>
      <c r="S55" s="168"/>
      <c r="T55" s="215"/>
      <c r="U55" s="42"/>
      <c r="V55" s="49"/>
      <c r="W55" s="123"/>
      <c r="X55" s="183"/>
      <c r="Y55" s="56"/>
      <c r="Z55" s="123"/>
      <c r="AA55" s="53"/>
      <c r="AB55" s="56"/>
      <c r="AC55" s="126"/>
      <c r="AD55" s="56"/>
      <c r="AE55" s="1"/>
      <c r="AF55" s="1"/>
      <c r="AG55" s="1"/>
      <c r="AH55" s="1"/>
      <c r="AI55" s="1"/>
      <c r="AJ55" s="1"/>
      <c r="AK55" s="1"/>
      <c r="AL55" s="216"/>
      <c r="AM55" s="1"/>
      <c r="AN55" s="1"/>
      <c r="AO55" s="12"/>
      <c r="AT55" s="1"/>
      <c r="AU55" s="217"/>
      <c r="AX55" s="179">
        <f t="shared" si="3"/>
        <v>0</v>
      </c>
    </row>
    <row r="56" spans="1:51">
      <c r="A56" s="68"/>
      <c r="B56" s="107"/>
      <c r="C56" s="107"/>
      <c r="D56" s="69"/>
      <c r="E56" s="174"/>
      <c r="F56" s="174"/>
      <c r="G56" s="212"/>
      <c r="H56" s="212"/>
      <c r="I56" s="212"/>
      <c r="J56" s="212"/>
      <c r="K56" s="212"/>
      <c r="L56" s="175"/>
      <c r="M56" s="69"/>
      <c r="N56" s="69"/>
      <c r="O56" s="213"/>
      <c r="P56" s="182"/>
      <c r="Q56" s="214"/>
      <c r="R56" s="168"/>
      <c r="S56" s="168"/>
      <c r="T56" s="215"/>
      <c r="U56" s="42"/>
      <c r="V56" s="49"/>
      <c r="W56" s="123"/>
      <c r="X56" s="183"/>
      <c r="Y56" s="56"/>
      <c r="Z56" s="123"/>
      <c r="AA56" s="53"/>
      <c r="AB56" s="56"/>
      <c r="AC56" s="126"/>
      <c r="AD56" s="56"/>
      <c r="AE56" s="1"/>
      <c r="AF56" s="1"/>
      <c r="AG56" s="1"/>
      <c r="AH56" s="1"/>
      <c r="AI56" s="1"/>
      <c r="AJ56" s="1"/>
      <c r="AK56" s="1"/>
      <c r="AL56" s="216"/>
      <c r="AM56" s="1"/>
      <c r="AN56" s="1"/>
      <c r="AO56" s="12"/>
      <c r="AT56" s="1"/>
      <c r="AU56" s="217"/>
      <c r="AX56" s="179">
        <f t="shared" si="3"/>
        <v>0</v>
      </c>
    </row>
    <row r="57" spans="1:51">
      <c r="A57" s="68"/>
      <c r="B57" s="107"/>
      <c r="C57" s="107"/>
      <c r="D57" s="69"/>
      <c r="E57" s="174"/>
      <c r="F57" s="174"/>
      <c r="G57" s="212"/>
      <c r="H57" s="212"/>
      <c r="I57" s="212"/>
      <c r="J57" s="212"/>
      <c r="K57" s="212"/>
      <c r="L57" s="175"/>
      <c r="M57" s="69"/>
      <c r="N57" s="69"/>
      <c r="O57" s="213"/>
      <c r="P57" s="182"/>
      <c r="Q57" s="214"/>
      <c r="R57" s="168"/>
      <c r="S57" s="168"/>
      <c r="T57" s="215"/>
      <c r="U57" s="42"/>
      <c r="V57" s="49"/>
      <c r="W57" s="123"/>
      <c r="X57" s="183"/>
      <c r="Y57" s="56"/>
      <c r="Z57" s="123"/>
      <c r="AA57" s="53"/>
      <c r="AB57" s="56"/>
      <c r="AC57" s="126"/>
      <c r="AD57" s="56"/>
      <c r="AE57" s="1"/>
      <c r="AF57" s="1"/>
      <c r="AG57" s="1"/>
      <c r="AH57" s="1"/>
      <c r="AI57" s="1"/>
      <c r="AJ57" s="1"/>
      <c r="AK57" s="1"/>
      <c r="AL57" s="216"/>
      <c r="AM57" s="1"/>
      <c r="AN57" s="1"/>
      <c r="AO57" s="12"/>
      <c r="AT57" s="1"/>
      <c r="AU57" s="217"/>
      <c r="AX57" s="179">
        <f t="shared" si="3"/>
        <v>0</v>
      </c>
    </row>
    <row r="58" spans="1:51">
      <c r="A58" s="68"/>
      <c r="B58" s="107"/>
      <c r="C58" s="107"/>
      <c r="D58" s="69"/>
      <c r="E58" s="174"/>
      <c r="F58" s="174"/>
      <c r="G58" s="212"/>
      <c r="H58" s="212"/>
      <c r="I58" s="212"/>
      <c r="J58" s="212"/>
      <c r="K58" s="212"/>
      <c r="L58" s="175"/>
      <c r="M58" s="69"/>
      <c r="N58" s="69"/>
      <c r="O58" s="213"/>
      <c r="P58" s="182"/>
      <c r="Q58" s="214"/>
      <c r="R58" s="168"/>
      <c r="S58" s="168"/>
      <c r="T58" s="215"/>
      <c r="U58" s="42"/>
      <c r="V58" s="49"/>
      <c r="W58" s="123"/>
      <c r="X58" s="183"/>
      <c r="Y58" s="56"/>
      <c r="Z58" s="123"/>
      <c r="AA58" s="53"/>
      <c r="AB58" s="56"/>
      <c r="AC58" s="126"/>
      <c r="AD58" s="56"/>
      <c r="AE58" s="1"/>
      <c r="AF58" s="1"/>
      <c r="AG58" s="1"/>
      <c r="AH58" s="1"/>
      <c r="AI58" s="1"/>
      <c r="AJ58" s="1"/>
      <c r="AK58" s="1"/>
      <c r="AL58" s="216"/>
      <c r="AM58" s="1"/>
      <c r="AN58" s="1"/>
      <c r="AO58" s="12"/>
      <c r="AT58" s="1"/>
      <c r="AU58" s="217"/>
      <c r="AX58" s="179">
        <f t="shared" si="3"/>
        <v>0</v>
      </c>
    </row>
    <row r="59" spans="1:51">
      <c r="A59" s="68"/>
      <c r="B59" s="107"/>
      <c r="C59" s="107"/>
      <c r="D59" s="69"/>
      <c r="E59" s="174"/>
      <c r="F59" s="174"/>
      <c r="G59" s="212"/>
      <c r="H59" s="212"/>
      <c r="I59" s="212"/>
      <c r="J59" s="212"/>
      <c r="K59" s="212"/>
      <c r="L59" s="175"/>
      <c r="M59" s="69"/>
      <c r="N59" s="69"/>
      <c r="O59" s="213"/>
      <c r="P59" s="182"/>
      <c r="Q59" s="214"/>
      <c r="R59" s="168"/>
      <c r="S59" s="168"/>
      <c r="T59" s="215"/>
      <c r="U59" s="42"/>
      <c r="V59" s="49"/>
      <c r="W59" s="123"/>
      <c r="X59" s="183"/>
      <c r="Y59" s="56"/>
      <c r="Z59" s="123"/>
      <c r="AA59" s="53"/>
      <c r="AB59" s="56"/>
      <c r="AC59" s="126"/>
      <c r="AD59" s="56"/>
      <c r="AE59" s="1"/>
      <c r="AF59" s="1"/>
      <c r="AG59" s="1"/>
      <c r="AH59" s="1"/>
      <c r="AI59" s="1"/>
      <c r="AJ59" s="1"/>
      <c r="AK59" s="1"/>
      <c r="AL59" s="216"/>
      <c r="AM59" s="1"/>
      <c r="AN59" s="1"/>
      <c r="AO59" s="12"/>
      <c r="AT59" s="1"/>
      <c r="AU59" s="217"/>
      <c r="AX59" s="179">
        <f t="shared" si="3"/>
        <v>0</v>
      </c>
    </row>
    <row r="60" spans="1:51">
      <c r="A60" s="68"/>
      <c r="B60" s="107"/>
      <c r="C60" s="107"/>
      <c r="D60" s="69"/>
      <c r="E60" s="174"/>
      <c r="F60" s="174"/>
      <c r="G60" s="212"/>
      <c r="H60" s="212"/>
      <c r="I60" s="212"/>
      <c r="J60" s="212"/>
      <c r="K60" s="212"/>
      <c r="L60" s="175"/>
      <c r="M60" s="69"/>
      <c r="N60" s="69"/>
      <c r="O60" s="213"/>
      <c r="P60" s="182"/>
      <c r="Q60" s="214"/>
      <c r="R60" s="168"/>
      <c r="S60" s="168"/>
      <c r="T60" s="215"/>
      <c r="U60" s="42"/>
      <c r="V60" s="49"/>
      <c r="W60" s="123"/>
      <c r="X60" s="183"/>
      <c r="Y60" s="56"/>
      <c r="Z60" s="123"/>
      <c r="AA60" s="53"/>
      <c r="AB60" s="56"/>
      <c r="AC60" s="126"/>
      <c r="AD60" s="56"/>
      <c r="AE60" s="1"/>
      <c r="AF60" s="1"/>
      <c r="AG60" s="1"/>
      <c r="AH60" s="1"/>
      <c r="AI60" s="1"/>
      <c r="AJ60" s="1"/>
      <c r="AK60" s="1"/>
      <c r="AL60" s="216"/>
      <c r="AM60" s="1"/>
      <c r="AN60" s="1"/>
      <c r="AO60" s="12"/>
      <c r="AT60" s="1"/>
      <c r="AU60" s="217"/>
      <c r="AX60" s="179">
        <f t="shared" si="3"/>
        <v>0</v>
      </c>
    </row>
    <row r="61" spans="1:51">
      <c r="A61" s="68"/>
      <c r="B61" s="107"/>
      <c r="C61" s="107"/>
      <c r="D61" s="69"/>
      <c r="E61" s="174"/>
      <c r="F61" s="174"/>
      <c r="G61" s="212"/>
      <c r="H61" s="212"/>
      <c r="I61" s="212"/>
      <c r="J61" s="212"/>
      <c r="K61" s="212"/>
      <c r="L61" s="175"/>
      <c r="M61" s="69"/>
      <c r="N61" s="69"/>
      <c r="O61" s="213"/>
      <c r="P61" s="182"/>
      <c r="Q61" s="214"/>
      <c r="R61" s="168"/>
      <c r="S61" s="168"/>
      <c r="T61" s="215"/>
      <c r="U61" s="42"/>
      <c r="V61" s="49"/>
      <c r="W61" s="123"/>
      <c r="X61" s="183"/>
      <c r="Y61" s="56"/>
      <c r="Z61" s="123"/>
      <c r="AA61" s="53"/>
      <c r="AB61" s="56"/>
      <c r="AC61" s="126"/>
      <c r="AD61" s="56"/>
      <c r="AE61" s="1"/>
      <c r="AF61" s="1"/>
      <c r="AG61" s="1"/>
      <c r="AH61" s="1"/>
      <c r="AI61" s="1"/>
      <c r="AJ61" s="1"/>
      <c r="AK61" s="1"/>
      <c r="AL61" s="216"/>
      <c r="AM61" s="1"/>
      <c r="AN61" s="1"/>
      <c r="AO61" s="12"/>
      <c r="AT61" s="1"/>
      <c r="AU61" s="217"/>
      <c r="AX61" s="179">
        <f t="shared" si="3"/>
        <v>0</v>
      </c>
    </row>
    <row r="62" spans="1:51">
      <c r="A62" s="68"/>
      <c r="B62" s="107"/>
      <c r="C62" s="107"/>
      <c r="D62" s="69"/>
      <c r="E62" s="174"/>
      <c r="F62" s="174"/>
      <c r="G62" s="212"/>
      <c r="H62" s="212"/>
      <c r="I62" s="212"/>
      <c r="J62" s="212"/>
      <c r="K62" s="212"/>
      <c r="L62" s="175"/>
      <c r="M62" s="69"/>
      <c r="N62" s="69"/>
      <c r="O62" s="213"/>
      <c r="P62" s="182"/>
      <c r="Q62" s="214"/>
      <c r="R62" s="168"/>
      <c r="S62" s="168"/>
      <c r="T62" s="215"/>
      <c r="U62" s="42"/>
      <c r="V62" s="49"/>
      <c r="W62" s="123"/>
      <c r="X62" s="183"/>
      <c r="Y62" s="56"/>
      <c r="Z62" s="123"/>
      <c r="AA62" s="53"/>
      <c r="AB62" s="56"/>
      <c r="AC62" s="126"/>
      <c r="AD62" s="56"/>
      <c r="AE62" s="1"/>
      <c r="AF62" s="1"/>
      <c r="AG62" s="1"/>
      <c r="AH62" s="1"/>
      <c r="AI62" s="1"/>
      <c r="AJ62" s="1"/>
      <c r="AK62" s="1"/>
      <c r="AL62" s="216"/>
      <c r="AM62" s="1"/>
      <c r="AN62" s="1"/>
      <c r="AO62" s="12"/>
      <c r="AT62" s="1"/>
      <c r="AU62" s="217"/>
      <c r="AX62" s="179">
        <f t="shared" si="3"/>
        <v>0</v>
      </c>
    </row>
    <row r="63" spans="1:51">
      <c r="A63" s="68"/>
      <c r="B63" s="107"/>
      <c r="C63" s="107"/>
      <c r="D63" s="69"/>
      <c r="E63" s="174"/>
      <c r="F63" s="174"/>
      <c r="G63" s="212"/>
      <c r="H63" s="212"/>
      <c r="I63" s="212"/>
      <c r="J63" s="212"/>
      <c r="K63" s="212"/>
      <c r="L63" s="175"/>
      <c r="M63" s="69"/>
      <c r="N63" s="69"/>
      <c r="O63" s="213"/>
      <c r="P63" s="182"/>
      <c r="Q63" s="214"/>
      <c r="R63" s="168"/>
      <c r="S63" s="168"/>
      <c r="T63" s="215"/>
      <c r="U63" s="42"/>
      <c r="V63" s="49"/>
      <c r="W63" s="123"/>
      <c r="X63" s="183"/>
      <c r="Y63" s="56"/>
      <c r="Z63" s="123"/>
      <c r="AA63" s="53"/>
      <c r="AB63" s="56"/>
      <c r="AC63" s="126"/>
      <c r="AD63" s="56"/>
      <c r="AE63" s="1"/>
      <c r="AF63" s="1"/>
      <c r="AG63" s="1"/>
      <c r="AH63" s="1"/>
      <c r="AI63" s="1"/>
      <c r="AJ63" s="1"/>
      <c r="AK63" s="1"/>
      <c r="AL63" s="216"/>
      <c r="AM63" s="1"/>
      <c r="AN63" s="1"/>
      <c r="AO63" s="12"/>
      <c r="AT63" s="1"/>
      <c r="AU63" s="217"/>
      <c r="AX63" s="179">
        <f t="shared" si="3"/>
        <v>0</v>
      </c>
    </row>
    <row r="64" spans="1:51" ht="10.5" customHeight="1">
      <c r="A64" s="68"/>
      <c r="B64" s="107"/>
      <c r="C64" s="107"/>
      <c r="D64" s="69"/>
      <c r="E64" s="174"/>
      <c r="F64" s="174"/>
      <c r="G64" s="212"/>
      <c r="H64" s="212"/>
      <c r="I64" s="212"/>
      <c r="J64" s="212"/>
      <c r="K64" s="212"/>
      <c r="L64" s="175"/>
      <c r="M64" s="69"/>
      <c r="N64" s="69"/>
      <c r="O64" s="213"/>
      <c r="P64" s="182"/>
      <c r="Q64" s="214"/>
      <c r="R64" s="168"/>
      <c r="S64" s="168"/>
      <c r="T64" s="215"/>
      <c r="U64" s="42"/>
      <c r="V64" s="49"/>
      <c r="W64" s="123"/>
      <c r="X64" s="183"/>
      <c r="Y64" s="56"/>
      <c r="Z64" s="123"/>
      <c r="AA64" s="53"/>
      <c r="AB64" s="56"/>
      <c r="AC64" s="126"/>
      <c r="AD64" s="56"/>
      <c r="AE64" s="1"/>
      <c r="AF64" s="1"/>
      <c r="AG64" s="1"/>
      <c r="AH64" s="1"/>
      <c r="AI64" s="1"/>
      <c r="AJ64" s="1"/>
      <c r="AK64" s="1"/>
      <c r="AL64" s="216"/>
      <c r="AM64" s="1"/>
      <c r="AN64" s="1"/>
      <c r="AO64" s="12"/>
      <c r="AT64" s="1"/>
      <c r="AU64" s="217"/>
      <c r="AX64" s="179">
        <f t="shared" si="3"/>
        <v>0</v>
      </c>
    </row>
    <row r="65" spans="1:51" ht="15.75" customHeight="1">
      <c r="A65" s="68"/>
      <c r="B65" s="107"/>
      <c r="C65" s="107"/>
      <c r="D65" s="69"/>
      <c r="E65" s="174"/>
      <c r="F65" s="174"/>
      <c r="G65" s="212"/>
      <c r="H65" s="212"/>
      <c r="I65" s="212"/>
      <c r="J65" s="212"/>
      <c r="K65" s="212"/>
      <c r="L65" s="175"/>
      <c r="M65" s="69"/>
      <c r="N65" s="69"/>
      <c r="O65" s="213"/>
      <c r="P65" s="182"/>
      <c r="Q65" s="214"/>
      <c r="R65" s="168"/>
      <c r="S65" s="168"/>
      <c r="T65" s="215"/>
      <c r="U65" s="42"/>
      <c r="V65" s="49"/>
      <c r="W65" s="123"/>
      <c r="X65" s="183"/>
      <c r="Y65" s="56"/>
      <c r="Z65" s="123"/>
      <c r="AA65" s="53"/>
      <c r="AB65" s="56"/>
      <c r="AC65" s="126"/>
      <c r="AD65" s="56"/>
      <c r="AE65" s="1"/>
      <c r="AF65" s="1"/>
      <c r="AG65" s="1"/>
      <c r="AH65" s="1"/>
      <c r="AI65" s="1"/>
      <c r="AJ65" s="1"/>
      <c r="AK65" s="1"/>
      <c r="AL65" s="216"/>
      <c r="AM65" s="1"/>
      <c r="AN65" s="1"/>
      <c r="AO65" s="12"/>
      <c r="AT65" s="1"/>
      <c r="AU65" s="217"/>
      <c r="AX65" s="179">
        <f t="shared" si="3"/>
        <v>0</v>
      </c>
    </row>
    <row r="66" spans="1:51">
      <c r="A66" s="68"/>
      <c r="B66" s="107"/>
      <c r="C66" s="107"/>
      <c r="D66" s="69"/>
      <c r="E66" s="174"/>
      <c r="F66" s="174"/>
      <c r="G66" s="212"/>
      <c r="H66" s="212"/>
      <c r="I66" s="212"/>
      <c r="J66" s="212"/>
      <c r="K66" s="212"/>
      <c r="L66" s="175"/>
      <c r="M66" s="69"/>
      <c r="N66" s="69"/>
      <c r="O66" s="213"/>
      <c r="P66" s="182"/>
      <c r="Q66" s="214"/>
      <c r="R66" s="168"/>
      <c r="S66" s="168"/>
      <c r="T66" s="215"/>
      <c r="U66" s="42"/>
      <c r="V66" s="49"/>
      <c r="W66" s="123"/>
      <c r="X66" s="183"/>
      <c r="Y66" s="56"/>
      <c r="Z66" s="123"/>
      <c r="AA66" s="53"/>
      <c r="AB66" s="56"/>
      <c r="AC66" s="126"/>
      <c r="AD66" s="56"/>
      <c r="AE66" s="1"/>
      <c r="AF66" s="1"/>
      <c r="AG66" s="1"/>
      <c r="AH66" s="1"/>
      <c r="AI66" s="1"/>
      <c r="AJ66" s="1"/>
      <c r="AK66" s="1"/>
      <c r="AL66" s="216"/>
      <c r="AM66" s="1"/>
      <c r="AN66" s="1"/>
      <c r="AO66" s="12"/>
      <c r="AT66" s="1"/>
      <c r="AU66" s="217"/>
      <c r="AX66" s="179">
        <f t="shared" si="3"/>
        <v>0</v>
      </c>
    </row>
    <row r="67" spans="1:51">
      <c r="A67" s="68"/>
      <c r="B67" s="107"/>
      <c r="C67" s="107"/>
      <c r="D67" s="69"/>
      <c r="E67" s="174"/>
      <c r="F67" s="174"/>
      <c r="G67" s="212"/>
      <c r="H67" s="212"/>
      <c r="I67" s="212"/>
      <c r="J67" s="212"/>
      <c r="K67" s="212"/>
      <c r="L67" s="175"/>
      <c r="M67" s="69"/>
      <c r="N67" s="69"/>
      <c r="O67" s="213"/>
      <c r="P67" s="182"/>
      <c r="Q67" s="214"/>
      <c r="R67" s="168"/>
      <c r="S67" s="168"/>
      <c r="T67" s="215"/>
      <c r="U67" s="42"/>
      <c r="V67" s="49"/>
      <c r="W67" s="123"/>
      <c r="X67" s="183"/>
      <c r="Y67" s="56"/>
      <c r="Z67" s="123"/>
      <c r="AA67" s="53"/>
      <c r="AB67" s="56"/>
      <c r="AC67" s="126"/>
      <c r="AD67" s="56"/>
      <c r="AE67" s="1"/>
      <c r="AF67" s="1"/>
      <c r="AG67" s="1"/>
      <c r="AH67" s="1"/>
      <c r="AI67" s="1"/>
      <c r="AJ67" s="1"/>
      <c r="AK67" s="1"/>
      <c r="AL67" s="216"/>
      <c r="AM67" s="1"/>
      <c r="AN67" s="1"/>
      <c r="AO67" s="12"/>
      <c r="AT67" s="1"/>
      <c r="AU67" s="217"/>
      <c r="AX67" s="179">
        <f t="shared" si="3"/>
        <v>0</v>
      </c>
    </row>
    <row r="68" spans="1:51">
      <c r="A68" s="219"/>
      <c r="B68" s="187"/>
      <c r="C68" s="187"/>
      <c r="D68" s="188"/>
      <c r="E68" s="189"/>
      <c r="F68" s="189"/>
      <c r="G68" s="220"/>
      <c r="H68" s="220"/>
      <c r="I68" s="220"/>
      <c r="J68" s="220"/>
      <c r="K68" s="220"/>
      <c r="L68" s="190"/>
      <c r="M68" s="188"/>
      <c r="N68" s="188"/>
      <c r="O68" s="221"/>
      <c r="P68" s="192"/>
      <c r="Q68" s="222"/>
      <c r="R68" s="195"/>
      <c r="S68" s="195"/>
      <c r="T68" s="223"/>
      <c r="U68" s="197"/>
      <c r="V68" s="198"/>
      <c r="W68" s="199"/>
      <c r="X68" s="200"/>
      <c r="Y68" s="201"/>
      <c r="Z68" s="199"/>
      <c r="AA68" s="202"/>
      <c r="AB68" s="201"/>
      <c r="AC68" s="205"/>
      <c r="AD68" s="201"/>
      <c r="AE68" s="224"/>
      <c r="AF68" s="224"/>
      <c r="AG68" s="224"/>
      <c r="AH68" s="224"/>
      <c r="AI68" s="224"/>
      <c r="AJ68" s="224"/>
      <c r="AK68" s="224"/>
      <c r="AL68" s="205">
        <v>0</v>
      </c>
      <c r="AM68" s="224"/>
      <c r="AN68" s="224"/>
      <c r="AO68" s="197"/>
      <c r="AP68" s="225"/>
      <c r="AQ68" s="207"/>
      <c r="AR68" s="208"/>
      <c r="AS68" s="226"/>
      <c r="AT68" s="224"/>
      <c r="AU68" s="227"/>
      <c r="AV68" s="228"/>
      <c r="AX68" s="179">
        <f t="shared" si="3"/>
        <v>0</v>
      </c>
      <c r="AY68" s="229"/>
    </row>
    <row r="69" spans="1:51">
      <c r="A69" s="106"/>
      <c r="B69" s="107"/>
      <c r="C69" s="107"/>
      <c r="D69" s="69"/>
      <c r="E69" s="174"/>
      <c r="F69" s="441" t="s">
        <v>94</v>
      </c>
      <c r="G69" s="442"/>
      <c r="H69" s="442"/>
      <c r="I69" s="442"/>
      <c r="J69" s="442"/>
      <c r="K69" s="442"/>
      <c r="L69" s="175"/>
      <c r="M69" s="69"/>
      <c r="N69" s="69"/>
      <c r="O69" s="71">
        <v>35000</v>
      </c>
      <c r="P69" s="182">
        <v>1</v>
      </c>
      <c r="Q69" s="166">
        <v>56555</v>
      </c>
      <c r="R69" s="167">
        <v>40000</v>
      </c>
      <c r="S69" s="168">
        <v>96555</v>
      </c>
      <c r="T69" s="48">
        <v>100000</v>
      </c>
      <c r="U69" s="42"/>
      <c r="V69" s="49">
        <v>100000</v>
      </c>
      <c r="W69" s="123">
        <v>51000</v>
      </c>
      <c r="X69" s="183">
        <v>1</v>
      </c>
      <c r="Y69" s="56">
        <v>51000</v>
      </c>
      <c r="Z69" s="123">
        <v>0</v>
      </c>
      <c r="AA69" s="53"/>
      <c r="AB69" s="56">
        <v>0</v>
      </c>
      <c r="AC69" s="109">
        <v>51000</v>
      </c>
      <c r="AD69" s="57">
        <v>100000</v>
      </c>
      <c r="AE69" s="134" t="s">
        <v>95</v>
      </c>
      <c r="AF69" s="135" t="s">
        <v>96</v>
      </c>
      <c r="AG69" s="42"/>
      <c r="AH69" s="56">
        <v>99000</v>
      </c>
      <c r="AI69" s="56">
        <v>0</v>
      </c>
      <c r="AJ69" s="56">
        <v>0</v>
      </c>
      <c r="AK69" s="56"/>
      <c r="AL69" s="126">
        <v>99000</v>
      </c>
      <c r="AM69" s="182">
        <v>1</v>
      </c>
      <c r="AN69" s="49">
        <v>99000</v>
      </c>
      <c r="AO69" s="57">
        <v>100000</v>
      </c>
      <c r="AP69" s="124">
        <v>51909</v>
      </c>
      <c r="AQ69" s="59"/>
      <c r="AR69" s="60">
        <v>30000</v>
      </c>
      <c r="AS69" s="178">
        <f t="shared" ref="AS69:AS73" si="5">SUM(AP69:AR69)</f>
        <v>81909</v>
      </c>
      <c r="AT69" s="182">
        <v>1</v>
      </c>
      <c r="AU69" s="62">
        <v>100000</v>
      </c>
      <c r="AV69" s="230">
        <f>AS69*AT69</f>
        <v>81909</v>
      </c>
      <c r="AX69" s="179">
        <f t="shared" si="3"/>
        <v>81909</v>
      </c>
      <c r="AY69" s="64">
        <v>100000</v>
      </c>
    </row>
    <row r="70" spans="1:51" ht="15" customHeight="1">
      <c r="A70" s="106"/>
      <c r="B70" s="107"/>
      <c r="C70" s="107"/>
      <c r="D70" s="69"/>
      <c r="E70" s="174"/>
      <c r="F70" s="441" t="s">
        <v>97</v>
      </c>
      <c r="G70" s="442"/>
      <c r="H70" s="442"/>
      <c r="I70" s="442"/>
      <c r="J70" s="442"/>
      <c r="K70" s="442"/>
      <c r="L70" s="175"/>
      <c r="M70" s="69"/>
      <c r="N70" s="136" t="s">
        <v>98</v>
      </c>
      <c r="O70" s="71">
        <v>3168000</v>
      </c>
      <c r="P70" s="182">
        <v>1</v>
      </c>
      <c r="Q70" s="166">
        <v>2310000</v>
      </c>
      <c r="R70" s="167">
        <v>315000</v>
      </c>
      <c r="S70" s="168">
        <v>2625000</v>
      </c>
      <c r="T70" s="48">
        <v>3200000</v>
      </c>
      <c r="U70" s="42"/>
      <c r="V70" s="49">
        <v>3200000</v>
      </c>
      <c r="W70" s="123">
        <v>12820650</v>
      </c>
      <c r="X70" s="183">
        <v>1</v>
      </c>
      <c r="Y70" s="56">
        <v>12820650</v>
      </c>
      <c r="Z70" s="123">
        <v>6302568</v>
      </c>
      <c r="AA70" s="53"/>
      <c r="AB70" s="56">
        <v>6302568</v>
      </c>
      <c r="AC70" s="109">
        <v>42271368</v>
      </c>
      <c r="AD70" s="57">
        <v>29000000</v>
      </c>
      <c r="AE70" s="56">
        <v>17000000</v>
      </c>
      <c r="AF70" s="56">
        <v>12000000</v>
      </c>
      <c r="AG70" s="126">
        <v>29000000</v>
      </c>
      <c r="AH70" s="56">
        <v>12376940</v>
      </c>
      <c r="AI70" s="56">
        <v>0</v>
      </c>
      <c r="AJ70" s="42"/>
      <c r="AK70" s="231">
        <v>7499095</v>
      </c>
      <c r="AL70" s="126">
        <v>19876035</v>
      </c>
      <c r="AM70" s="182">
        <v>1</v>
      </c>
      <c r="AN70" s="49">
        <v>19876035</v>
      </c>
      <c r="AO70" s="57">
        <v>15890000</v>
      </c>
      <c r="AP70" s="60">
        <v>164280</v>
      </c>
      <c r="AQ70" s="59"/>
      <c r="AR70" s="60">
        <v>11600000</v>
      </c>
      <c r="AS70" s="178">
        <f t="shared" si="5"/>
        <v>11764280</v>
      </c>
      <c r="AT70" s="182">
        <v>1</v>
      </c>
      <c r="AU70" s="62">
        <v>15890000</v>
      </c>
      <c r="AV70" s="64">
        <f t="shared" ref="AV70:AV75" si="6">AS70*AT70</f>
        <v>11764280</v>
      </c>
      <c r="AX70" s="179">
        <f t="shared" si="3"/>
        <v>11764280</v>
      </c>
      <c r="AY70" s="64">
        <v>1300000</v>
      </c>
    </row>
    <row r="71" spans="1:51">
      <c r="A71" s="106"/>
      <c r="B71" s="107"/>
      <c r="C71" s="107"/>
      <c r="D71" s="69"/>
      <c r="E71" s="174"/>
      <c r="F71" s="441" t="s">
        <v>99</v>
      </c>
      <c r="G71" s="442"/>
      <c r="H71" s="442"/>
      <c r="I71" s="442"/>
      <c r="J71" s="442"/>
      <c r="K71" s="442"/>
      <c r="L71" s="175"/>
      <c r="M71" s="69"/>
      <c r="N71" s="69"/>
      <c r="O71" s="71">
        <v>1880000</v>
      </c>
      <c r="P71" s="182">
        <v>0.94</v>
      </c>
      <c r="Q71" s="166">
        <v>1810830</v>
      </c>
      <c r="R71" s="167">
        <v>1052880</v>
      </c>
      <c r="S71" s="168">
        <v>2863710</v>
      </c>
      <c r="T71" s="48">
        <v>1880000</v>
      </c>
      <c r="U71" s="42"/>
      <c r="V71" s="49">
        <v>3200000</v>
      </c>
      <c r="W71" s="123">
        <v>2446923</v>
      </c>
      <c r="X71" s="183">
        <v>0.94</v>
      </c>
      <c r="Y71" s="56">
        <v>2300107.6199999996</v>
      </c>
      <c r="Z71" s="123">
        <v>363405</v>
      </c>
      <c r="AA71" s="53" t="s">
        <v>100</v>
      </c>
      <c r="AB71" s="56">
        <v>341600.69999999995</v>
      </c>
      <c r="AC71" s="109">
        <v>2641708.3199999994</v>
      </c>
      <c r="AD71" s="57">
        <v>1880000</v>
      </c>
      <c r="AE71" s="232"/>
      <c r="AF71" s="232"/>
      <c r="AG71" s="232"/>
      <c r="AH71" s="56">
        <v>1485756</v>
      </c>
      <c r="AI71" s="56">
        <v>0</v>
      </c>
      <c r="AJ71" s="56">
        <v>1497798</v>
      </c>
      <c r="AK71" s="233">
        <v>5400000</v>
      </c>
      <c r="AL71" s="126">
        <v>8383554</v>
      </c>
      <c r="AM71" s="182">
        <v>0.94</v>
      </c>
      <c r="AN71" s="49">
        <v>7880540.7599999998</v>
      </c>
      <c r="AO71" s="57">
        <v>2500000</v>
      </c>
      <c r="AP71" s="60">
        <v>4169232</v>
      </c>
      <c r="AQ71" s="59"/>
      <c r="AR71" s="60"/>
      <c r="AS71" s="178">
        <f t="shared" si="5"/>
        <v>4169232</v>
      </c>
      <c r="AT71" s="182">
        <v>0.9</v>
      </c>
      <c r="AU71" s="62">
        <v>2500000</v>
      </c>
      <c r="AV71" s="64">
        <f t="shared" si="6"/>
        <v>3752308.8000000003</v>
      </c>
      <c r="AX71" s="179">
        <f t="shared" si="3"/>
        <v>3752309</v>
      </c>
      <c r="AY71" s="64">
        <v>1500000</v>
      </c>
    </row>
    <row r="72" spans="1:51">
      <c r="A72" s="106"/>
      <c r="B72" s="107"/>
      <c r="C72" s="107"/>
      <c r="D72" s="69"/>
      <c r="E72" s="174"/>
      <c r="F72" s="441" t="s">
        <v>101</v>
      </c>
      <c r="G72" s="442"/>
      <c r="H72" s="442"/>
      <c r="I72" s="442"/>
      <c r="J72" s="442"/>
      <c r="K72" s="442"/>
      <c r="L72" s="175"/>
      <c r="M72" s="69"/>
      <c r="N72" s="69"/>
      <c r="O72" s="71">
        <v>100000</v>
      </c>
      <c r="P72" s="182">
        <v>1</v>
      </c>
      <c r="Q72" s="166">
        <v>37042</v>
      </c>
      <c r="R72" s="167">
        <v>0</v>
      </c>
      <c r="S72" s="168">
        <v>37042</v>
      </c>
      <c r="T72" s="48">
        <v>100000</v>
      </c>
      <c r="U72" s="42"/>
      <c r="V72" s="49">
        <v>100000</v>
      </c>
      <c r="W72" s="123">
        <v>0</v>
      </c>
      <c r="X72" s="183">
        <v>1</v>
      </c>
      <c r="Y72" s="56">
        <v>0</v>
      </c>
      <c r="Z72" s="123">
        <v>0</v>
      </c>
      <c r="AA72" s="53"/>
      <c r="AB72" s="56">
        <v>0</v>
      </c>
      <c r="AC72" s="109">
        <v>0</v>
      </c>
      <c r="AD72" s="57">
        <v>100000</v>
      </c>
      <c r="AE72" s="232"/>
      <c r="AF72" s="232"/>
      <c r="AG72" s="232"/>
      <c r="AH72" s="232"/>
      <c r="AI72" s="56"/>
      <c r="AJ72" s="56"/>
      <c r="AK72" s="233">
        <v>3240000</v>
      </c>
      <c r="AL72" s="126">
        <v>3240000</v>
      </c>
      <c r="AM72" s="182">
        <v>1</v>
      </c>
      <c r="AN72" s="49">
        <v>3240000</v>
      </c>
      <c r="AO72" s="57">
        <v>500000</v>
      </c>
      <c r="AP72" s="58">
        <v>0</v>
      </c>
      <c r="AQ72" s="59"/>
      <c r="AR72" s="60"/>
      <c r="AS72" s="178">
        <f t="shared" si="5"/>
        <v>0</v>
      </c>
      <c r="AT72" s="182">
        <v>1</v>
      </c>
      <c r="AU72" s="62">
        <v>500000</v>
      </c>
      <c r="AV72" s="64">
        <f t="shared" si="6"/>
        <v>0</v>
      </c>
      <c r="AX72" s="179">
        <f t="shared" si="3"/>
        <v>0</v>
      </c>
      <c r="AY72" s="64">
        <v>100000</v>
      </c>
    </row>
    <row r="73" spans="1:51">
      <c r="A73" s="106"/>
      <c r="B73" s="107"/>
      <c r="C73" s="107"/>
      <c r="D73" s="69"/>
      <c r="E73" s="174"/>
      <c r="F73" s="441" t="s">
        <v>102</v>
      </c>
      <c r="G73" s="442"/>
      <c r="H73" s="442"/>
      <c r="I73" s="442"/>
      <c r="J73" s="442"/>
      <c r="K73" s="442"/>
      <c r="L73" s="175"/>
      <c r="M73" s="69"/>
      <c r="N73" s="69"/>
      <c r="O73" s="71">
        <v>1000</v>
      </c>
      <c r="P73" s="182">
        <v>0.01</v>
      </c>
      <c r="Q73" s="166">
        <v>176382</v>
      </c>
      <c r="R73" s="167">
        <v>5932</v>
      </c>
      <c r="S73" s="168">
        <v>182314</v>
      </c>
      <c r="T73" s="48">
        <v>2000</v>
      </c>
      <c r="U73" s="42"/>
      <c r="V73" s="49">
        <v>200000</v>
      </c>
      <c r="W73" s="123">
        <v>258567</v>
      </c>
      <c r="X73" s="183">
        <v>0.01</v>
      </c>
      <c r="Y73" s="56">
        <v>2585.67</v>
      </c>
      <c r="Z73" s="123">
        <v>0</v>
      </c>
      <c r="AA73" s="53"/>
      <c r="AB73" s="56">
        <v>0</v>
      </c>
      <c r="AC73" s="109">
        <v>2585.67</v>
      </c>
      <c r="AD73" s="57">
        <v>5000</v>
      </c>
      <c r="AE73" s="232"/>
      <c r="AF73" s="232"/>
      <c r="AG73" s="232"/>
      <c r="AH73" s="56">
        <v>102652</v>
      </c>
      <c r="AI73" s="56">
        <v>534</v>
      </c>
      <c r="AJ73" s="56">
        <v>697</v>
      </c>
      <c r="AK73" s="56"/>
      <c r="AL73" s="126">
        <v>103883</v>
      </c>
      <c r="AM73" s="182">
        <v>0.01</v>
      </c>
      <c r="AN73" s="49">
        <v>1038.83</v>
      </c>
      <c r="AO73" s="57">
        <v>20000</v>
      </c>
      <c r="AP73" s="124">
        <v>98075</v>
      </c>
      <c r="AQ73" s="59"/>
      <c r="AR73" s="60"/>
      <c r="AS73" s="178">
        <f t="shared" si="5"/>
        <v>98075</v>
      </c>
      <c r="AT73" s="182">
        <v>1</v>
      </c>
      <c r="AU73" s="62">
        <v>20000</v>
      </c>
      <c r="AV73" s="64">
        <f t="shared" si="6"/>
        <v>98075</v>
      </c>
      <c r="AX73" s="179">
        <f t="shared" si="3"/>
        <v>98075</v>
      </c>
      <c r="AY73" s="64">
        <v>100000</v>
      </c>
    </row>
    <row r="74" spans="1:51" hidden="1">
      <c r="A74" s="106"/>
      <c r="B74" s="107"/>
      <c r="C74" s="107"/>
      <c r="D74" s="69"/>
      <c r="E74" s="174"/>
      <c r="F74" s="441" t="s">
        <v>103</v>
      </c>
      <c r="G74" s="441"/>
      <c r="H74" s="441"/>
      <c r="I74" s="441"/>
      <c r="J74" s="441"/>
      <c r="K74" s="441"/>
      <c r="L74" s="175"/>
      <c r="M74" s="69"/>
      <c r="N74" s="69"/>
      <c r="O74" s="71"/>
      <c r="P74" s="182"/>
      <c r="Q74" s="166"/>
      <c r="R74" s="167"/>
      <c r="S74" s="168"/>
      <c r="T74" s="48"/>
      <c r="U74" s="42"/>
      <c r="V74" s="49"/>
      <c r="W74" s="123"/>
      <c r="X74" s="183"/>
      <c r="Y74" s="56"/>
      <c r="Z74" s="123"/>
      <c r="AA74" s="53"/>
      <c r="AB74" s="56"/>
      <c r="AC74" s="109"/>
      <c r="AD74" s="57"/>
      <c r="AE74" s="232"/>
      <c r="AF74" s="232"/>
      <c r="AG74" s="232"/>
      <c r="AH74" s="56"/>
      <c r="AI74" s="56"/>
      <c r="AJ74" s="56"/>
      <c r="AK74" s="56"/>
      <c r="AL74" s="126"/>
      <c r="AM74" s="182"/>
      <c r="AN74" s="49"/>
      <c r="AO74" s="57"/>
      <c r="AP74" s="124">
        <v>3240</v>
      </c>
      <c r="AQ74" s="59" t="s">
        <v>104</v>
      </c>
      <c r="AR74" s="60"/>
      <c r="AS74" s="178"/>
      <c r="AT74" s="182">
        <v>1</v>
      </c>
      <c r="AU74" s="62"/>
      <c r="AV74" s="64">
        <f t="shared" si="6"/>
        <v>0</v>
      </c>
      <c r="AX74" s="179">
        <f t="shared" si="3"/>
        <v>0</v>
      </c>
      <c r="AY74" s="64">
        <f>SUM(AY35:AY73)</f>
        <v>24060000</v>
      </c>
    </row>
    <row r="75" spans="1:51" hidden="1">
      <c r="A75" s="106"/>
      <c r="B75" s="107"/>
      <c r="C75" s="107"/>
      <c r="D75" s="69"/>
      <c r="E75" s="174"/>
      <c r="F75" s="441" t="s">
        <v>105</v>
      </c>
      <c r="G75" s="441"/>
      <c r="H75" s="441"/>
      <c r="I75" s="441"/>
      <c r="J75" s="441"/>
      <c r="K75" s="441"/>
      <c r="L75" s="175"/>
      <c r="M75" s="69"/>
      <c r="N75" s="69"/>
      <c r="O75" s="71"/>
      <c r="P75" s="182"/>
      <c r="Q75" s="166"/>
      <c r="R75" s="167"/>
      <c r="S75" s="168"/>
      <c r="T75" s="48"/>
      <c r="U75" s="42"/>
      <c r="V75" s="49"/>
      <c r="W75" s="123"/>
      <c r="X75" s="183"/>
      <c r="Y75" s="56"/>
      <c r="Z75" s="123"/>
      <c r="AA75" s="53"/>
      <c r="AB75" s="56"/>
      <c r="AC75" s="109"/>
      <c r="AD75" s="57"/>
      <c r="AE75" s="232"/>
      <c r="AF75" s="232"/>
      <c r="AG75" s="232"/>
      <c r="AH75" s="56"/>
      <c r="AI75" s="56"/>
      <c r="AJ75" s="56"/>
      <c r="AK75" s="56"/>
      <c r="AL75" s="126"/>
      <c r="AM75" s="182"/>
      <c r="AN75" s="49"/>
      <c r="AO75" s="57"/>
      <c r="AP75" s="60">
        <v>9000</v>
      </c>
      <c r="AQ75" s="59" t="s">
        <v>104</v>
      </c>
      <c r="AR75" s="60"/>
      <c r="AS75" s="178"/>
      <c r="AT75" s="182">
        <v>1</v>
      </c>
      <c r="AU75" s="62"/>
      <c r="AV75" s="64">
        <f t="shared" si="6"/>
        <v>0</v>
      </c>
      <c r="AX75" s="179">
        <f t="shared" si="3"/>
        <v>0</v>
      </c>
      <c r="AY75" s="64"/>
    </row>
    <row r="76" spans="1:51">
      <c r="A76" s="106"/>
      <c r="B76" s="107"/>
      <c r="C76" s="107"/>
      <c r="D76" s="69"/>
      <c r="E76" s="174"/>
      <c r="F76" s="174"/>
      <c r="G76" s="212"/>
      <c r="H76" s="212"/>
      <c r="I76" s="212"/>
      <c r="J76" s="212"/>
      <c r="K76" s="212"/>
      <c r="L76" s="175"/>
      <c r="M76" s="69"/>
      <c r="N76" s="69"/>
      <c r="O76" s="71"/>
      <c r="P76" s="182"/>
      <c r="Q76" s="166"/>
      <c r="R76" s="167"/>
      <c r="S76" s="168"/>
      <c r="T76" s="48"/>
      <c r="U76" s="42"/>
      <c r="V76" s="49"/>
      <c r="W76" s="123"/>
      <c r="X76" s="183"/>
      <c r="Y76" s="56"/>
      <c r="Z76" s="123"/>
      <c r="AA76" s="53"/>
      <c r="AB76" s="56"/>
      <c r="AC76" s="109"/>
      <c r="AD76" s="57"/>
      <c r="AE76" s="232"/>
      <c r="AF76" s="232"/>
      <c r="AG76" s="232"/>
      <c r="AH76" s="56"/>
      <c r="AI76" s="56"/>
      <c r="AJ76" s="56"/>
      <c r="AK76" s="56"/>
      <c r="AL76" s="126"/>
      <c r="AM76" s="182"/>
      <c r="AN76" s="49"/>
      <c r="AO76" s="57"/>
      <c r="AP76" s="234"/>
      <c r="AQ76" s="59"/>
      <c r="AR76" s="60"/>
      <c r="AS76" s="61"/>
      <c r="AT76" s="182"/>
      <c r="AU76" s="62"/>
      <c r="AV76" s="235"/>
      <c r="AX76" s="179">
        <f>SUM(AX35:AX75)</f>
        <v>38562600</v>
      </c>
      <c r="AY76" s="64"/>
    </row>
    <row r="77" spans="1:51">
      <c r="A77" s="106"/>
      <c r="B77" s="107"/>
      <c r="C77" s="107"/>
      <c r="D77" s="69"/>
      <c r="E77" s="174"/>
      <c r="F77" s="174"/>
      <c r="G77" s="212"/>
      <c r="H77" s="212"/>
      <c r="I77" s="212"/>
      <c r="J77" s="212"/>
      <c r="K77" s="212"/>
      <c r="L77" s="175"/>
      <c r="M77" s="69"/>
      <c r="N77" s="69"/>
      <c r="O77" s="71"/>
      <c r="P77" s="182"/>
      <c r="Q77" s="166"/>
      <c r="R77" s="167"/>
      <c r="S77" s="168"/>
      <c r="T77" s="48"/>
      <c r="U77" s="42"/>
      <c r="V77" s="49"/>
      <c r="W77" s="123"/>
      <c r="X77" s="183"/>
      <c r="Y77" s="56"/>
      <c r="Z77" s="123"/>
      <c r="AA77" s="53"/>
      <c r="AB77" s="56"/>
      <c r="AC77" s="109"/>
      <c r="AD77" s="57"/>
      <c r="AE77" s="232"/>
      <c r="AF77" s="232"/>
      <c r="AG77" s="232"/>
      <c r="AH77" s="56"/>
      <c r="AI77" s="56"/>
      <c r="AJ77" s="56"/>
      <c r="AK77" s="56"/>
      <c r="AL77" s="126"/>
      <c r="AM77" s="182"/>
      <c r="AN77" s="49"/>
      <c r="AO77" s="57"/>
      <c r="AP77" s="234"/>
      <c r="AQ77" s="59"/>
      <c r="AR77" s="60"/>
      <c r="AS77" s="61"/>
      <c r="AT77" s="182"/>
      <c r="AU77" s="62"/>
      <c r="AV77" s="235"/>
      <c r="AY77" s="64"/>
    </row>
    <row r="78" spans="1:51">
      <c r="A78" s="106"/>
      <c r="B78" s="107"/>
      <c r="C78" s="107"/>
      <c r="D78" s="80" t="s">
        <v>33</v>
      </c>
      <c r="E78" s="449" t="s">
        <v>106</v>
      </c>
      <c r="F78" s="449"/>
      <c r="G78" s="449"/>
      <c r="H78" s="449"/>
      <c r="I78" s="449"/>
      <c r="J78" s="449"/>
      <c r="K78" s="236"/>
      <c r="L78" s="175"/>
      <c r="M78" s="69"/>
      <c r="N78" s="69"/>
      <c r="O78" s="84">
        <v>11626500</v>
      </c>
      <c r="P78" s="182"/>
      <c r="Q78" s="237"/>
      <c r="R78" s="238"/>
      <c r="S78" s="239"/>
      <c r="T78" s="113">
        <v>13328200</v>
      </c>
      <c r="U78" s="113">
        <v>0</v>
      </c>
      <c r="V78" s="113">
        <v>0</v>
      </c>
      <c r="W78" s="171">
        <v>14240</v>
      </c>
      <c r="X78" s="183"/>
      <c r="Y78" s="113">
        <v>11280661.17</v>
      </c>
      <c r="Z78" s="91"/>
      <c r="AA78" s="53"/>
      <c r="AB78" s="114">
        <v>2338305.5999999996</v>
      </c>
      <c r="AC78" s="240">
        <v>13618966.770000001</v>
      </c>
      <c r="AD78" s="241">
        <v>14010000</v>
      </c>
      <c r="AE78" s="242">
        <v>14010000</v>
      </c>
      <c r="AF78" s="242">
        <v>14010000</v>
      </c>
      <c r="AG78" s="242">
        <v>14010000</v>
      </c>
      <c r="AH78" s="242"/>
      <c r="AI78" s="243"/>
      <c r="AJ78" s="243"/>
      <c r="AK78" s="243"/>
      <c r="AL78" s="244">
        <v>70000</v>
      </c>
      <c r="AM78" s="245"/>
      <c r="AN78" s="118">
        <v>14331645.800000001</v>
      </c>
      <c r="AO78" s="101">
        <v>14700000</v>
      </c>
      <c r="AP78" s="246"/>
      <c r="AQ78" s="247"/>
      <c r="AR78" s="248"/>
      <c r="AS78" s="249"/>
      <c r="AT78" s="250"/>
      <c r="AU78" s="101">
        <v>14700000</v>
      </c>
      <c r="AV78" s="103">
        <f>SUM(AV79:AV102)</f>
        <v>12849518.511516493</v>
      </c>
      <c r="AW78" s="103">
        <f t="shared" ref="AW78:AY78" si="7">SUM(AW79:AW102)</f>
        <v>0</v>
      </c>
      <c r="AX78" s="103">
        <f t="shared" si="7"/>
        <v>12849519</v>
      </c>
      <c r="AY78" s="103">
        <f t="shared" si="7"/>
        <v>12430000</v>
      </c>
    </row>
    <row r="79" spans="1:51">
      <c r="A79" s="106"/>
      <c r="B79" s="107"/>
      <c r="C79" s="107"/>
      <c r="D79" s="69"/>
      <c r="E79" s="174"/>
      <c r="F79" s="441" t="s">
        <v>69</v>
      </c>
      <c r="G79" s="442"/>
      <c r="H79" s="442"/>
      <c r="I79" s="442"/>
      <c r="J79" s="442"/>
      <c r="K79" s="442"/>
      <c r="L79" s="175"/>
      <c r="M79" s="69"/>
      <c r="N79" s="69"/>
      <c r="O79" s="71">
        <v>4150000</v>
      </c>
      <c r="P79" s="182">
        <v>0.5</v>
      </c>
      <c r="Q79" s="251"/>
      <c r="R79" s="252"/>
      <c r="S79" s="47"/>
      <c r="T79" s="48">
        <v>4300000</v>
      </c>
      <c r="U79" s="42"/>
      <c r="V79" s="49"/>
      <c r="W79" s="123"/>
      <c r="X79" s="183">
        <v>0.5</v>
      </c>
      <c r="Y79" s="56">
        <v>3808850</v>
      </c>
      <c r="Z79" s="123"/>
      <c r="AA79" s="53"/>
      <c r="AB79" s="56">
        <v>763770</v>
      </c>
      <c r="AC79" s="109">
        <v>4572620</v>
      </c>
      <c r="AD79" s="57">
        <v>4600000</v>
      </c>
      <c r="AE79" s="232"/>
      <c r="AF79" s="232"/>
      <c r="AG79" s="232"/>
      <c r="AH79" s="232"/>
      <c r="AI79" s="56"/>
      <c r="AJ79" s="56"/>
      <c r="AK79" s="56"/>
      <c r="AL79" s="126">
        <v>0</v>
      </c>
      <c r="AM79" s="182">
        <v>0.5</v>
      </c>
      <c r="AN79" s="49">
        <v>4582620</v>
      </c>
      <c r="AO79" s="57">
        <v>4780000</v>
      </c>
      <c r="AP79" s="58"/>
      <c r="AQ79" s="59"/>
      <c r="AR79" s="60"/>
      <c r="AS79" s="253">
        <v>9552000</v>
      </c>
      <c r="AT79" s="182">
        <v>0.5</v>
      </c>
      <c r="AU79" s="62">
        <v>4780000</v>
      </c>
      <c r="AV79" s="64">
        <f>AS79*AT79</f>
        <v>4776000</v>
      </c>
      <c r="AX79" s="179">
        <f>ROUND(AV79,0)</f>
        <v>4776000</v>
      </c>
      <c r="AY79" s="64">
        <v>4770000</v>
      </c>
    </row>
    <row r="80" spans="1:51" ht="13.5" customHeight="1">
      <c r="A80" s="106"/>
      <c r="B80" s="107"/>
      <c r="C80" s="107"/>
      <c r="D80" s="69"/>
      <c r="E80" s="174"/>
      <c r="F80" s="441" t="s">
        <v>71</v>
      </c>
      <c r="G80" s="442"/>
      <c r="H80" s="442"/>
      <c r="I80" s="442"/>
      <c r="J80" s="442"/>
      <c r="K80" s="442"/>
      <c r="L80" s="175"/>
      <c r="M80" s="69"/>
      <c r="N80" s="69"/>
      <c r="O80" s="71">
        <v>1800000</v>
      </c>
      <c r="P80" s="182">
        <v>0.5</v>
      </c>
      <c r="Q80" s="251"/>
      <c r="R80" s="252"/>
      <c r="S80" s="47"/>
      <c r="T80" s="48">
        <v>2220000</v>
      </c>
      <c r="U80" s="42"/>
      <c r="V80" s="49"/>
      <c r="W80" s="123"/>
      <c r="X80" s="183">
        <v>0.5</v>
      </c>
      <c r="Y80" s="56">
        <v>1850000</v>
      </c>
      <c r="Z80" s="123"/>
      <c r="AA80" s="53"/>
      <c r="AB80" s="56">
        <v>370000</v>
      </c>
      <c r="AC80" s="109">
        <v>2220000</v>
      </c>
      <c r="AD80" s="57">
        <v>2220000</v>
      </c>
      <c r="AE80" s="232"/>
      <c r="AF80" s="232"/>
      <c r="AG80" s="232"/>
      <c r="AH80" s="232"/>
      <c r="AI80" s="56"/>
      <c r="AJ80" s="56"/>
      <c r="AK80" s="56"/>
      <c r="AL80" s="126">
        <v>0</v>
      </c>
      <c r="AM80" s="182">
        <v>0.5</v>
      </c>
      <c r="AN80" s="49">
        <v>2220000</v>
      </c>
      <c r="AO80" s="57">
        <v>2520000</v>
      </c>
      <c r="AP80" s="58"/>
      <c r="AQ80" s="59"/>
      <c r="AR80" s="60"/>
      <c r="AS80" s="254">
        <v>7410752</v>
      </c>
      <c r="AT80" s="182">
        <v>0.5</v>
      </c>
      <c r="AU80" s="62">
        <v>2520000</v>
      </c>
      <c r="AV80" s="64">
        <v>1440000</v>
      </c>
      <c r="AX80" s="179">
        <f t="shared" ref="AX80:AX102" si="8">ROUND(AV80,0)</f>
        <v>1440000</v>
      </c>
      <c r="AY80" s="64">
        <v>1440000</v>
      </c>
    </row>
    <row r="81" spans="1:51" hidden="1">
      <c r="A81" s="106"/>
      <c r="B81" s="107"/>
      <c r="C81" s="107"/>
      <c r="D81" s="69"/>
      <c r="E81" s="174"/>
      <c r="F81" s="441" t="s">
        <v>72</v>
      </c>
      <c r="G81" s="442"/>
      <c r="H81" s="442"/>
      <c r="I81" s="442"/>
      <c r="J81" s="442"/>
      <c r="K81" s="442"/>
      <c r="L81" s="175"/>
      <c r="M81" s="69"/>
      <c r="N81" s="69"/>
      <c r="O81" s="71">
        <v>0</v>
      </c>
      <c r="P81" s="182">
        <v>0.5</v>
      </c>
      <c r="Q81" s="251"/>
      <c r="R81" s="252"/>
      <c r="S81" s="47"/>
      <c r="T81" s="48">
        <v>0</v>
      </c>
      <c r="U81" s="42"/>
      <c r="V81" s="49"/>
      <c r="W81" s="123"/>
      <c r="X81" s="183">
        <v>0.5</v>
      </c>
      <c r="Y81" s="56">
        <v>0</v>
      </c>
      <c r="Z81" s="123"/>
      <c r="AA81" s="53"/>
      <c r="AB81" s="56">
        <v>0</v>
      </c>
      <c r="AC81" s="109">
        <v>0</v>
      </c>
      <c r="AD81" s="57">
        <v>0</v>
      </c>
      <c r="AE81" s="232"/>
      <c r="AF81" s="232"/>
      <c r="AG81" s="232"/>
      <c r="AH81" s="232"/>
      <c r="AI81" s="56"/>
      <c r="AJ81" s="56"/>
      <c r="AK81" s="56"/>
      <c r="AL81" s="126">
        <v>0</v>
      </c>
      <c r="AM81" s="182">
        <v>1</v>
      </c>
      <c r="AN81" s="49">
        <v>0</v>
      </c>
      <c r="AO81" s="57">
        <v>0</v>
      </c>
      <c r="AP81" s="58"/>
      <c r="AQ81" s="59"/>
      <c r="AR81" s="60"/>
      <c r="AS81" s="254"/>
      <c r="AT81" s="182">
        <v>1</v>
      </c>
      <c r="AU81" s="62">
        <v>0</v>
      </c>
      <c r="AV81" s="64">
        <f t="shared" ref="AV81:AV101" si="9">AS81*AT81</f>
        <v>0</v>
      </c>
      <c r="AX81" s="179">
        <f t="shared" si="8"/>
        <v>0</v>
      </c>
      <c r="AY81" s="64"/>
    </row>
    <row r="82" spans="1:51">
      <c r="A82" s="106"/>
      <c r="B82" s="107"/>
      <c r="C82" s="107"/>
      <c r="D82" s="69"/>
      <c r="E82" s="174"/>
      <c r="F82" s="441" t="s">
        <v>73</v>
      </c>
      <c r="G82" s="442"/>
      <c r="H82" s="442"/>
      <c r="I82" s="442"/>
      <c r="J82" s="442"/>
      <c r="K82" s="442"/>
      <c r="L82" s="175"/>
      <c r="M82" s="69"/>
      <c r="N82" s="69"/>
      <c r="O82" s="71">
        <v>850000</v>
      </c>
      <c r="P82" s="182">
        <v>0.5</v>
      </c>
      <c r="Q82" s="251"/>
      <c r="R82" s="252"/>
      <c r="S82" s="47"/>
      <c r="T82" s="48">
        <v>850000</v>
      </c>
      <c r="U82" s="42"/>
      <c r="V82" s="49"/>
      <c r="W82" s="123"/>
      <c r="X82" s="183">
        <v>0.5</v>
      </c>
      <c r="Y82" s="56">
        <v>635414</v>
      </c>
      <c r="Z82" s="123"/>
      <c r="AA82" s="53"/>
      <c r="AB82" s="56">
        <v>129490</v>
      </c>
      <c r="AC82" s="109">
        <v>764904</v>
      </c>
      <c r="AD82" s="57">
        <v>765000</v>
      </c>
      <c r="AE82" s="232"/>
      <c r="AF82" s="232"/>
      <c r="AG82" s="232"/>
      <c r="AH82" s="232"/>
      <c r="AI82" s="56"/>
      <c r="AJ82" s="56"/>
      <c r="AK82" s="56"/>
      <c r="AL82" s="126">
        <v>0</v>
      </c>
      <c r="AM82" s="182">
        <v>0.5</v>
      </c>
      <c r="AN82" s="49">
        <v>796713</v>
      </c>
      <c r="AO82" s="57">
        <v>800000</v>
      </c>
      <c r="AP82" s="58"/>
      <c r="AQ82" s="59"/>
      <c r="AR82" s="60"/>
      <c r="AS82" s="254">
        <v>2059153</v>
      </c>
      <c r="AT82" s="182">
        <v>0.5</v>
      </c>
      <c r="AU82" s="62">
        <v>800000</v>
      </c>
      <c r="AV82" s="64">
        <f>AS38-AV38</f>
        <v>785331.81151649496</v>
      </c>
      <c r="AX82" s="179">
        <f t="shared" si="8"/>
        <v>785332</v>
      </c>
      <c r="AY82" s="64">
        <v>780000</v>
      </c>
    </row>
    <row r="83" spans="1:51">
      <c r="A83" s="106"/>
      <c r="B83" s="107"/>
      <c r="C83" s="107"/>
      <c r="D83" s="69"/>
      <c r="E83" s="174"/>
      <c r="F83" s="441" t="s">
        <v>74</v>
      </c>
      <c r="G83" s="442"/>
      <c r="H83" s="442"/>
      <c r="I83" s="442"/>
      <c r="J83" s="442"/>
      <c r="K83" s="442"/>
      <c r="L83" s="175"/>
      <c r="M83" s="69"/>
      <c r="N83" s="69"/>
      <c r="O83" s="71">
        <v>75000</v>
      </c>
      <c r="P83" s="182">
        <v>0.5</v>
      </c>
      <c r="Q83" s="251"/>
      <c r="R83" s="252"/>
      <c r="S83" s="47"/>
      <c r="T83" s="48">
        <v>40000</v>
      </c>
      <c r="U83" s="42"/>
      <c r="V83" s="49"/>
      <c r="W83" s="123"/>
      <c r="X83" s="183">
        <v>0.5</v>
      </c>
      <c r="Y83" s="56">
        <v>31754.5</v>
      </c>
      <c r="Z83" s="123"/>
      <c r="AA83" s="53"/>
      <c r="AB83" s="56">
        <v>10312</v>
      </c>
      <c r="AC83" s="109">
        <v>42066.5</v>
      </c>
      <c r="AD83" s="57">
        <v>42000</v>
      </c>
      <c r="AE83" s="232"/>
      <c r="AF83" s="232"/>
      <c r="AG83" s="232"/>
      <c r="AH83" s="232"/>
      <c r="AI83" s="56"/>
      <c r="AJ83" s="56"/>
      <c r="AK83" s="56"/>
      <c r="AL83" s="126">
        <v>0</v>
      </c>
      <c r="AM83" s="182">
        <v>0.5</v>
      </c>
      <c r="AN83" s="49">
        <v>37075</v>
      </c>
      <c r="AO83" s="57">
        <v>40000</v>
      </c>
      <c r="AP83" s="58"/>
      <c r="AQ83" s="59"/>
      <c r="AR83" s="60"/>
      <c r="AS83" s="254">
        <v>69878</v>
      </c>
      <c r="AT83" s="182">
        <v>0.5</v>
      </c>
      <c r="AU83" s="62">
        <v>40000</v>
      </c>
      <c r="AV83" s="64">
        <f t="shared" si="9"/>
        <v>34939</v>
      </c>
      <c r="AX83" s="179">
        <f t="shared" si="8"/>
        <v>34939</v>
      </c>
      <c r="AY83" s="64">
        <v>40000</v>
      </c>
    </row>
    <row r="84" spans="1:51" hidden="1">
      <c r="A84" s="106"/>
      <c r="B84" s="107"/>
      <c r="C84" s="107"/>
      <c r="D84" s="69"/>
      <c r="E84" s="174"/>
      <c r="F84" s="441" t="s">
        <v>75</v>
      </c>
      <c r="G84" s="442"/>
      <c r="H84" s="442"/>
      <c r="I84" s="442"/>
      <c r="J84" s="442"/>
      <c r="K84" s="442"/>
      <c r="L84" s="175"/>
      <c r="M84" s="69"/>
      <c r="N84" s="69"/>
      <c r="O84" s="71"/>
      <c r="P84" s="182"/>
      <c r="Q84" s="251"/>
      <c r="R84" s="252"/>
      <c r="S84" s="47"/>
      <c r="T84" s="48">
        <v>0</v>
      </c>
      <c r="U84" s="42"/>
      <c r="V84" s="49"/>
      <c r="W84" s="123"/>
      <c r="X84" s="183">
        <v>0</v>
      </c>
      <c r="Y84" s="56">
        <v>0</v>
      </c>
      <c r="Z84" s="123"/>
      <c r="AA84" s="53"/>
      <c r="AB84" s="56">
        <v>0</v>
      </c>
      <c r="AC84" s="109">
        <v>0</v>
      </c>
      <c r="AD84" s="57">
        <v>0</v>
      </c>
      <c r="AE84" s="232"/>
      <c r="AF84" s="232"/>
      <c r="AG84" s="232"/>
      <c r="AH84" s="232"/>
      <c r="AI84" s="56"/>
      <c r="AJ84" s="56"/>
      <c r="AK84" s="56"/>
      <c r="AL84" s="126">
        <v>0</v>
      </c>
      <c r="AM84" s="182">
        <v>0</v>
      </c>
      <c r="AN84" s="49">
        <v>0</v>
      </c>
      <c r="AO84" s="57">
        <v>0</v>
      </c>
      <c r="AP84" s="58"/>
      <c r="AQ84" s="59"/>
      <c r="AR84" s="60"/>
      <c r="AS84" s="254"/>
      <c r="AT84" s="182">
        <v>0</v>
      </c>
      <c r="AU84" s="62">
        <v>0</v>
      </c>
      <c r="AV84" s="64">
        <f t="shared" si="9"/>
        <v>0</v>
      </c>
      <c r="AX84" s="179">
        <f t="shared" si="8"/>
        <v>0</v>
      </c>
      <c r="AY84" s="64"/>
    </row>
    <row r="85" spans="1:51" hidden="1">
      <c r="A85" s="106"/>
      <c r="B85" s="107"/>
      <c r="C85" s="107"/>
      <c r="D85" s="69"/>
      <c r="E85" s="174"/>
      <c r="F85" s="441" t="s">
        <v>77</v>
      </c>
      <c r="G85" s="442"/>
      <c r="H85" s="442"/>
      <c r="I85" s="442"/>
      <c r="J85" s="442"/>
      <c r="K85" s="442"/>
      <c r="L85" s="175"/>
      <c r="M85" s="69"/>
      <c r="N85" s="69"/>
      <c r="O85" s="71"/>
      <c r="P85" s="182"/>
      <c r="Q85" s="251"/>
      <c r="R85" s="252"/>
      <c r="S85" s="47"/>
      <c r="T85" s="48">
        <v>0</v>
      </c>
      <c r="U85" s="42"/>
      <c r="V85" s="49"/>
      <c r="W85" s="123"/>
      <c r="X85" s="183">
        <v>0</v>
      </c>
      <c r="Y85" s="56">
        <v>0</v>
      </c>
      <c r="Z85" s="123"/>
      <c r="AA85" s="53"/>
      <c r="AB85" s="56">
        <v>0</v>
      </c>
      <c r="AC85" s="109">
        <v>0</v>
      </c>
      <c r="AD85" s="57">
        <v>0</v>
      </c>
      <c r="AE85" s="232"/>
      <c r="AF85" s="232"/>
      <c r="AG85" s="232"/>
      <c r="AH85" s="232"/>
      <c r="AI85" s="56"/>
      <c r="AJ85" s="56"/>
      <c r="AK85" s="56"/>
      <c r="AL85" s="126">
        <v>0</v>
      </c>
      <c r="AM85" s="182">
        <v>0</v>
      </c>
      <c r="AN85" s="49">
        <v>0</v>
      </c>
      <c r="AO85" s="57">
        <v>0</v>
      </c>
      <c r="AP85" s="58"/>
      <c r="AQ85" s="59"/>
      <c r="AR85" s="60"/>
      <c r="AS85" s="254"/>
      <c r="AT85" s="182">
        <v>0</v>
      </c>
      <c r="AU85" s="62">
        <v>0</v>
      </c>
      <c r="AV85" s="64">
        <f t="shared" si="9"/>
        <v>0</v>
      </c>
      <c r="AX85" s="179">
        <f t="shared" si="8"/>
        <v>0</v>
      </c>
      <c r="AY85" s="64"/>
    </row>
    <row r="86" spans="1:51">
      <c r="A86" s="106"/>
      <c r="B86" s="107"/>
      <c r="C86" s="107"/>
      <c r="D86" s="69"/>
      <c r="E86" s="174"/>
      <c r="F86" s="441" t="s">
        <v>78</v>
      </c>
      <c r="G86" s="442"/>
      <c r="H86" s="442"/>
      <c r="I86" s="442"/>
      <c r="J86" s="442"/>
      <c r="K86" s="442"/>
      <c r="L86" s="175"/>
      <c r="M86" s="69"/>
      <c r="N86" s="69"/>
      <c r="O86" s="71">
        <v>125000</v>
      </c>
      <c r="P86" s="182">
        <v>0.25</v>
      </c>
      <c r="Q86" s="251"/>
      <c r="R86" s="252"/>
      <c r="S86" s="47"/>
      <c r="T86" s="48">
        <v>250000</v>
      </c>
      <c r="U86" s="42"/>
      <c r="V86" s="49"/>
      <c r="W86" s="123"/>
      <c r="X86" s="183">
        <v>0.25</v>
      </c>
      <c r="Y86" s="56">
        <v>59637</v>
      </c>
      <c r="Z86" s="123"/>
      <c r="AA86" s="53"/>
      <c r="AB86" s="56">
        <v>8202.5</v>
      </c>
      <c r="AC86" s="109">
        <v>67839.5</v>
      </c>
      <c r="AD86" s="57">
        <v>100000</v>
      </c>
      <c r="AE86" s="232"/>
      <c r="AF86" s="232"/>
      <c r="AG86" s="232"/>
      <c r="AH86" s="232"/>
      <c r="AI86" s="56"/>
      <c r="AJ86" s="56"/>
      <c r="AK86" s="56"/>
      <c r="AL86" s="126">
        <v>0</v>
      </c>
      <c r="AM86" s="182">
        <v>0.25</v>
      </c>
      <c r="AN86" s="49">
        <v>100084.5</v>
      </c>
      <c r="AO86" s="57">
        <v>100000</v>
      </c>
      <c r="AP86" s="58"/>
      <c r="AQ86" s="59"/>
      <c r="AR86" s="60"/>
      <c r="AS86" s="254">
        <v>300558</v>
      </c>
      <c r="AT86" s="182">
        <v>0.2</v>
      </c>
      <c r="AU86" s="62">
        <v>100000</v>
      </c>
      <c r="AV86" s="64">
        <f t="shared" si="9"/>
        <v>60111.600000000006</v>
      </c>
      <c r="AX86" s="179">
        <f t="shared" si="8"/>
        <v>60112</v>
      </c>
      <c r="AY86" s="64">
        <v>60000</v>
      </c>
    </row>
    <row r="87" spans="1:51">
      <c r="A87" s="106"/>
      <c r="B87" s="107"/>
      <c r="C87" s="107"/>
      <c r="D87" s="69"/>
      <c r="E87" s="174"/>
      <c r="F87" s="441" t="s">
        <v>80</v>
      </c>
      <c r="G87" s="442"/>
      <c r="H87" s="442"/>
      <c r="I87" s="442"/>
      <c r="J87" s="442"/>
      <c r="K87" s="442"/>
      <c r="L87" s="175"/>
      <c r="M87" s="69"/>
      <c r="N87" s="69"/>
      <c r="O87" s="71">
        <v>72500</v>
      </c>
      <c r="P87" s="182">
        <v>0.28999999999999998</v>
      </c>
      <c r="Q87" s="251"/>
      <c r="R87" s="252"/>
      <c r="S87" s="47"/>
      <c r="T87" s="48">
        <v>87000</v>
      </c>
      <c r="U87" s="42"/>
      <c r="V87" s="49"/>
      <c r="W87" s="123"/>
      <c r="X87" s="183">
        <v>0.28999999999999998</v>
      </c>
      <c r="Y87" s="56">
        <v>50244.82</v>
      </c>
      <c r="Z87" s="123"/>
      <c r="AA87" s="53"/>
      <c r="AB87" s="56">
        <v>5800</v>
      </c>
      <c r="AC87" s="109">
        <v>56044.82</v>
      </c>
      <c r="AD87" s="57">
        <v>60000</v>
      </c>
      <c r="AE87" s="232"/>
      <c r="AF87" s="232"/>
      <c r="AG87" s="232"/>
      <c r="AH87" s="232"/>
      <c r="AI87" s="56"/>
      <c r="AJ87" s="56"/>
      <c r="AK87" s="56"/>
      <c r="AL87" s="126">
        <v>0</v>
      </c>
      <c r="AM87" s="182">
        <v>0.28999999999999998</v>
      </c>
      <c r="AN87" s="49">
        <v>138566.34999999998</v>
      </c>
      <c r="AO87" s="57">
        <v>140000</v>
      </c>
      <c r="AP87" s="58"/>
      <c r="AQ87" s="59"/>
      <c r="AR87" s="60"/>
      <c r="AS87" s="254">
        <v>401144</v>
      </c>
      <c r="AT87" s="182">
        <v>0.3</v>
      </c>
      <c r="AU87" s="62">
        <v>140000</v>
      </c>
      <c r="AV87" s="64">
        <f t="shared" si="9"/>
        <v>120343.2</v>
      </c>
      <c r="AX87" s="179">
        <f t="shared" si="8"/>
        <v>120343</v>
      </c>
      <c r="AY87" s="64">
        <v>120000</v>
      </c>
    </row>
    <row r="88" spans="1:51">
      <c r="A88" s="106"/>
      <c r="B88" s="107"/>
      <c r="C88" s="107"/>
      <c r="D88" s="69"/>
      <c r="E88" s="174"/>
      <c r="F88" s="441" t="s">
        <v>82</v>
      </c>
      <c r="G88" s="442"/>
      <c r="H88" s="442"/>
      <c r="I88" s="442"/>
      <c r="J88" s="442"/>
      <c r="K88" s="442"/>
      <c r="L88" s="175"/>
      <c r="M88" s="69"/>
      <c r="N88" s="69"/>
      <c r="O88" s="71">
        <v>1171500</v>
      </c>
      <c r="P88" s="182">
        <v>0.71</v>
      </c>
      <c r="Q88" s="251"/>
      <c r="R88" s="252"/>
      <c r="S88" s="47"/>
      <c r="T88" s="48">
        <v>852000</v>
      </c>
      <c r="U88" s="42"/>
      <c r="V88" s="49"/>
      <c r="W88" s="123"/>
      <c r="X88" s="183">
        <v>0.71</v>
      </c>
      <c r="Y88" s="56">
        <v>917320.71</v>
      </c>
      <c r="Z88" s="123"/>
      <c r="AA88" s="53"/>
      <c r="AB88" s="56">
        <v>92300</v>
      </c>
      <c r="AC88" s="109">
        <v>1009620.71</v>
      </c>
      <c r="AD88" s="57">
        <v>1000000</v>
      </c>
      <c r="AE88" s="232"/>
      <c r="AF88" s="232"/>
      <c r="AG88" s="232"/>
      <c r="AH88" s="232"/>
      <c r="AI88" s="56"/>
      <c r="AJ88" s="56"/>
      <c r="AK88" s="56"/>
      <c r="AL88" s="126">
        <v>0</v>
      </c>
      <c r="AM88" s="182">
        <v>0.71</v>
      </c>
      <c r="AN88" s="49">
        <v>1461431.3399999999</v>
      </c>
      <c r="AO88" s="57">
        <v>1500000</v>
      </c>
      <c r="AP88" s="58"/>
      <c r="AQ88" s="59"/>
      <c r="AR88" s="60"/>
      <c r="AS88" s="254">
        <v>3457059</v>
      </c>
      <c r="AT88" s="182">
        <v>0.5</v>
      </c>
      <c r="AU88" s="62">
        <v>1500000</v>
      </c>
      <c r="AV88" s="64">
        <f t="shared" si="9"/>
        <v>1728529.5</v>
      </c>
      <c r="AX88" s="179">
        <f t="shared" si="8"/>
        <v>1728530</v>
      </c>
      <c r="AY88" s="64">
        <v>1700000</v>
      </c>
    </row>
    <row r="89" spans="1:51">
      <c r="A89" s="106"/>
      <c r="B89" s="107"/>
      <c r="C89" s="107"/>
      <c r="D89" s="69"/>
      <c r="E89" s="174"/>
      <c r="F89" s="441" t="s">
        <v>84</v>
      </c>
      <c r="G89" s="442"/>
      <c r="H89" s="442"/>
      <c r="I89" s="442"/>
      <c r="J89" s="442"/>
      <c r="K89" s="442"/>
      <c r="L89" s="175"/>
      <c r="M89" s="69"/>
      <c r="N89" s="69"/>
      <c r="O89" s="71">
        <v>260000</v>
      </c>
      <c r="P89" s="182">
        <v>0.4</v>
      </c>
      <c r="Q89" s="251"/>
      <c r="R89" s="252"/>
      <c r="S89" s="47"/>
      <c r="T89" s="48">
        <v>120000</v>
      </c>
      <c r="U89" s="42"/>
      <c r="V89" s="49"/>
      <c r="W89" s="123"/>
      <c r="X89" s="183">
        <v>0.4</v>
      </c>
      <c r="Y89" s="56">
        <v>249442</v>
      </c>
      <c r="Z89" s="123"/>
      <c r="AA89" s="53"/>
      <c r="AB89" s="56">
        <v>46400</v>
      </c>
      <c r="AC89" s="109">
        <v>295842</v>
      </c>
      <c r="AD89" s="57">
        <v>300000</v>
      </c>
      <c r="AE89" s="232"/>
      <c r="AF89" s="232"/>
      <c r="AG89" s="232"/>
      <c r="AH89" s="232"/>
      <c r="AI89" s="56"/>
      <c r="AJ89" s="56"/>
      <c r="AK89" s="56"/>
      <c r="AL89" s="126">
        <v>0</v>
      </c>
      <c r="AM89" s="182">
        <v>0.4</v>
      </c>
      <c r="AN89" s="49">
        <v>365594.4</v>
      </c>
      <c r="AO89" s="57">
        <v>360000</v>
      </c>
      <c r="AP89" s="58"/>
      <c r="AQ89" s="59"/>
      <c r="AR89" s="60"/>
      <c r="AS89" s="254">
        <v>693809</v>
      </c>
      <c r="AT89" s="182">
        <v>0.4</v>
      </c>
      <c r="AU89" s="62">
        <v>360000</v>
      </c>
      <c r="AV89" s="64">
        <f t="shared" si="9"/>
        <v>277523.60000000003</v>
      </c>
      <c r="AX89" s="179">
        <f t="shared" si="8"/>
        <v>277524</v>
      </c>
      <c r="AY89" s="64">
        <v>300000</v>
      </c>
    </row>
    <row r="90" spans="1:51">
      <c r="A90" s="106"/>
      <c r="B90" s="107"/>
      <c r="C90" s="107"/>
      <c r="D90" s="69"/>
      <c r="E90" s="174"/>
      <c r="F90" s="441" t="s">
        <v>85</v>
      </c>
      <c r="G90" s="442"/>
      <c r="H90" s="442"/>
      <c r="I90" s="442"/>
      <c r="J90" s="442"/>
      <c r="K90" s="442"/>
      <c r="L90" s="175"/>
      <c r="M90" s="69"/>
      <c r="N90" s="69"/>
      <c r="O90" s="71">
        <v>304500</v>
      </c>
      <c r="P90" s="182">
        <v>0.21</v>
      </c>
      <c r="Q90" s="251"/>
      <c r="R90" s="252"/>
      <c r="S90" s="47"/>
      <c r="T90" s="48">
        <v>420000</v>
      </c>
      <c r="U90" s="42"/>
      <c r="V90" s="49"/>
      <c r="W90" s="123"/>
      <c r="X90" s="183">
        <v>0.21</v>
      </c>
      <c r="Y90" s="56">
        <v>132617.72999999998</v>
      </c>
      <c r="Z90" s="123"/>
      <c r="AA90" s="53"/>
      <c r="AB90" s="56">
        <v>19950</v>
      </c>
      <c r="AC90" s="109">
        <v>152567.72999999998</v>
      </c>
      <c r="AD90" s="57">
        <v>186000</v>
      </c>
      <c r="AE90" s="232"/>
      <c r="AF90" s="232"/>
      <c r="AG90" s="232"/>
      <c r="AH90" s="232"/>
      <c r="AI90" s="56"/>
      <c r="AJ90" s="56"/>
      <c r="AK90" s="56"/>
      <c r="AL90" s="126">
        <v>0</v>
      </c>
      <c r="AM90" s="182">
        <v>0.21</v>
      </c>
      <c r="AN90" s="49">
        <v>249907.56</v>
      </c>
      <c r="AO90" s="57">
        <v>250000</v>
      </c>
      <c r="AP90" s="58"/>
      <c r="AQ90" s="59"/>
      <c r="AR90" s="60"/>
      <c r="AS90" s="254">
        <v>908671</v>
      </c>
      <c r="AT90" s="182">
        <v>0.2</v>
      </c>
      <c r="AU90" s="62">
        <v>250000</v>
      </c>
      <c r="AV90" s="64">
        <f t="shared" si="9"/>
        <v>181734.2</v>
      </c>
      <c r="AX90" s="179">
        <f t="shared" si="8"/>
        <v>181734</v>
      </c>
      <c r="AY90" s="64">
        <v>100000</v>
      </c>
    </row>
    <row r="91" spans="1:51">
      <c r="A91" s="106"/>
      <c r="B91" s="107"/>
      <c r="C91" s="107"/>
      <c r="D91" s="69"/>
      <c r="E91" s="174"/>
      <c r="F91" s="439" t="s">
        <v>86</v>
      </c>
      <c r="G91" s="440"/>
      <c r="H91" s="440"/>
      <c r="I91" s="440"/>
      <c r="J91" s="440"/>
      <c r="K91" s="440"/>
      <c r="L91" s="175"/>
      <c r="M91" s="69"/>
      <c r="N91" s="69"/>
      <c r="O91" s="71">
        <v>140000</v>
      </c>
      <c r="P91" s="182">
        <v>0.5</v>
      </c>
      <c r="Q91" s="251"/>
      <c r="R91" s="252"/>
      <c r="S91" s="47"/>
      <c r="T91" s="48">
        <v>140000</v>
      </c>
      <c r="U91" s="42"/>
      <c r="V91" s="49"/>
      <c r="W91" s="123"/>
      <c r="X91" s="183">
        <v>0.5</v>
      </c>
      <c r="Y91" s="56">
        <v>120506</v>
      </c>
      <c r="Z91" s="123"/>
      <c r="AA91" s="53"/>
      <c r="AB91" s="56">
        <v>27166</v>
      </c>
      <c r="AC91" s="109">
        <v>147672</v>
      </c>
      <c r="AD91" s="57">
        <v>150000</v>
      </c>
      <c r="AE91" s="232"/>
      <c r="AF91" s="232"/>
      <c r="AG91" s="232"/>
      <c r="AH91" s="232"/>
      <c r="AI91" s="56"/>
      <c r="AJ91" s="56"/>
      <c r="AK91" s="56"/>
      <c r="AL91" s="126">
        <v>0</v>
      </c>
      <c r="AM91" s="182">
        <v>0.5</v>
      </c>
      <c r="AN91" s="49">
        <v>143703</v>
      </c>
      <c r="AO91" s="57">
        <v>150000</v>
      </c>
      <c r="AP91" s="58"/>
      <c r="AQ91" s="59"/>
      <c r="AR91" s="60"/>
      <c r="AS91" s="254">
        <v>253794</v>
      </c>
      <c r="AT91" s="182">
        <v>0.5</v>
      </c>
      <c r="AU91" s="62">
        <v>150000</v>
      </c>
      <c r="AV91" s="64">
        <f t="shared" si="9"/>
        <v>126897</v>
      </c>
      <c r="AX91" s="179">
        <f t="shared" si="8"/>
        <v>126897</v>
      </c>
      <c r="AY91" s="64">
        <v>130000</v>
      </c>
    </row>
    <row r="92" spans="1:51" hidden="1">
      <c r="A92" s="106"/>
      <c r="B92" s="107"/>
      <c r="C92" s="107"/>
      <c r="D92" s="69"/>
      <c r="E92" s="174"/>
      <c r="F92" s="441" t="s">
        <v>87</v>
      </c>
      <c r="G92" s="442"/>
      <c r="H92" s="442"/>
      <c r="I92" s="442"/>
      <c r="J92" s="442"/>
      <c r="K92" s="442"/>
      <c r="L92" s="175"/>
      <c r="M92" s="69"/>
      <c r="N92" s="69"/>
      <c r="O92" s="71">
        <v>8100</v>
      </c>
      <c r="P92" s="182">
        <v>0.67</v>
      </c>
      <c r="Q92" s="251"/>
      <c r="R92" s="252"/>
      <c r="S92" s="47"/>
      <c r="T92" s="48">
        <v>2680</v>
      </c>
      <c r="U92" s="42"/>
      <c r="V92" s="49"/>
      <c r="W92" s="123"/>
      <c r="X92" s="183">
        <v>0.67</v>
      </c>
      <c r="Y92" s="56">
        <v>0</v>
      </c>
      <c r="Z92" s="123"/>
      <c r="AA92" s="53"/>
      <c r="AB92" s="56">
        <v>0</v>
      </c>
      <c r="AC92" s="109">
        <v>0</v>
      </c>
      <c r="AD92" s="57">
        <v>5000</v>
      </c>
      <c r="AE92" s="232"/>
      <c r="AF92" s="232"/>
      <c r="AG92" s="232"/>
      <c r="AH92" s="232"/>
      <c r="AI92" s="56"/>
      <c r="AJ92" s="56"/>
      <c r="AK92" s="56"/>
      <c r="AL92" s="126">
        <v>0</v>
      </c>
      <c r="AM92" s="182">
        <v>1</v>
      </c>
      <c r="AN92" s="49">
        <v>0</v>
      </c>
      <c r="AO92" s="57">
        <v>0</v>
      </c>
      <c r="AP92" s="58"/>
      <c r="AQ92" s="59"/>
      <c r="AR92" s="60"/>
      <c r="AS92" s="254"/>
      <c r="AT92" s="182">
        <v>1</v>
      </c>
      <c r="AU92" s="62">
        <v>0</v>
      </c>
      <c r="AV92" s="64">
        <f t="shared" si="9"/>
        <v>0</v>
      </c>
      <c r="AX92" s="179">
        <f t="shared" si="8"/>
        <v>0</v>
      </c>
      <c r="AY92" s="64"/>
    </row>
    <row r="93" spans="1:51">
      <c r="A93" s="106"/>
      <c r="B93" s="107"/>
      <c r="C93" s="107"/>
      <c r="D93" s="69"/>
      <c r="E93" s="174"/>
      <c r="F93" s="441" t="s">
        <v>88</v>
      </c>
      <c r="G93" s="442"/>
      <c r="H93" s="442"/>
      <c r="I93" s="442"/>
      <c r="J93" s="442"/>
      <c r="K93" s="442"/>
      <c r="L93" s="175"/>
      <c r="M93" s="69"/>
      <c r="N93" s="69"/>
      <c r="O93" s="71">
        <v>729800</v>
      </c>
      <c r="P93" s="182">
        <v>0.89</v>
      </c>
      <c r="Q93" s="251"/>
      <c r="R93" s="252"/>
      <c r="S93" s="47"/>
      <c r="T93" s="48">
        <v>1335000</v>
      </c>
      <c r="U93" s="42"/>
      <c r="V93" s="49"/>
      <c r="W93" s="123"/>
      <c r="X93" s="183">
        <v>0.89</v>
      </c>
      <c r="Y93" s="56">
        <v>687907.7</v>
      </c>
      <c r="Z93" s="123"/>
      <c r="AA93" s="53"/>
      <c r="AB93" s="56">
        <v>231328.80000000002</v>
      </c>
      <c r="AC93" s="109">
        <v>919236.5</v>
      </c>
      <c r="AD93" s="57">
        <v>950000</v>
      </c>
      <c r="AE93" s="232"/>
      <c r="AF93" s="232"/>
      <c r="AG93" s="232"/>
      <c r="AH93" s="232"/>
      <c r="AI93" s="56"/>
      <c r="AJ93" s="56"/>
      <c r="AK93" s="56"/>
      <c r="AL93" s="126">
        <v>0</v>
      </c>
      <c r="AM93" s="182">
        <v>0.89</v>
      </c>
      <c r="AN93" s="49">
        <v>781167.24</v>
      </c>
      <c r="AO93" s="57">
        <v>800000</v>
      </c>
      <c r="AP93" s="58"/>
      <c r="AQ93" s="59"/>
      <c r="AR93" s="60"/>
      <c r="AS93" s="254">
        <v>966098</v>
      </c>
      <c r="AT93" s="182">
        <v>0.9</v>
      </c>
      <c r="AU93" s="62">
        <v>800000</v>
      </c>
      <c r="AV93" s="64">
        <f t="shared" si="9"/>
        <v>869488.20000000007</v>
      </c>
      <c r="AX93" s="179">
        <f t="shared" si="8"/>
        <v>869488</v>
      </c>
      <c r="AY93" s="64">
        <v>870000</v>
      </c>
    </row>
    <row r="94" spans="1:51">
      <c r="A94" s="106"/>
      <c r="B94" s="107"/>
      <c r="C94" s="107"/>
      <c r="D94" s="69"/>
      <c r="E94" s="174"/>
      <c r="F94" s="441" t="s">
        <v>89</v>
      </c>
      <c r="G94" s="442"/>
      <c r="H94" s="442"/>
      <c r="I94" s="442"/>
      <c r="J94" s="442"/>
      <c r="K94" s="442"/>
      <c r="L94" s="175"/>
      <c r="M94" s="69"/>
      <c r="N94" s="69"/>
      <c r="O94" s="71">
        <v>1525000</v>
      </c>
      <c r="P94" s="182">
        <v>0.5</v>
      </c>
      <c r="Q94" s="251"/>
      <c r="R94" s="252"/>
      <c r="S94" s="47"/>
      <c r="T94" s="48">
        <v>1750000</v>
      </c>
      <c r="U94" s="42"/>
      <c r="V94" s="49"/>
      <c r="W94" s="123"/>
      <c r="X94" s="183">
        <v>0.5</v>
      </c>
      <c r="Y94" s="56">
        <v>2319930</v>
      </c>
      <c r="Z94" s="123"/>
      <c r="AA94" s="53"/>
      <c r="AB94" s="56">
        <v>294427</v>
      </c>
      <c r="AC94" s="109">
        <v>2614357</v>
      </c>
      <c r="AD94" s="57">
        <v>2840000</v>
      </c>
      <c r="AE94" s="232"/>
      <c r="AF94" s="232"/>
      <c r="AG94" s="232"/>
      <c r="AH94" s="232"/>
      <c r="AI94" s="56"/>
      <c r="AJ94" s="56"/>
      <c r="AK94" s="56"/>
      <c r="AL94" s="126">
        <v>0</v>
      </c>
      <c r="AM94" s="182">
        <v>0.5</v>
      </c>
      <c r="AN94" s="49">
        <v>2542536</v>
      </c>
      <c r="AO94" s="57">
        <v>2600000</v>
      </c>
      <c r="AP94" s="58"/>
      <c r="AQ94" s="59"/>
      <c r="AR94" s="60"/>
      <c r="AS94" s="254">
        <v>4029243</v>
      </c>
      <c r="AT94" s="182">
        <v>0.4</v>
      </c>
      <c r="AU94" s="62">
        <v>2600000</v>
      </c>
      <c r="AV94" s="64">
        <f t="shared" si="9"/>
        <v>1611697.2000000002</v>
      </c>
      <c r="AX94" s="179">
        <f t="shared" si="8"/>
        <v>1611697</v>
      </c>
      <c r="AY94" s="64">
        <v>1650000</v>
      </c>
    </row>
    <row r="95" spans="1:51">
      <c r="A95" s="106"/>
      <c r="B95" s="107"/>
      <c r="C95" s="107"/>
      <c r="D95" s="69"/>
      <c r="E95" s="174"/>
      <c r="F95" s="441" t="s">
        <v>90</v>
      </c>
      <c r="G95" s="442"/>
      <c r="H95" s="442"/>
      <c r="I95" s="442"/>
      <c r="J95" s="442"/>
      <c r="K95" s="442"/>
      <c r="L95" s="175"/>
      <c r="M95" s="69"/>
      <c r="N95" s="69"/>
      <c r="O95" s="71">
        <v>7100</v>
      </c>
      <c r="P95" s="182">
        <v>1</v>
      </c>
      <c r="Q95" s="251">
        <v>43760</v>
      </c>
      <c r="R95" s="252">
        <v>42760</v>
      </c>
      <c r="S95" s="47">
        <v>86520</v>
      </c>
      <c r="T95" s="48">
        <v>86520</v>
      </c>
      <c r="U95" s="42"/>
      <c r="V95" s="49"/>
      <c r="W95" s="123">
        <v>14240</v>
      </c>
      <c r="X95" s="183">
        <v>1</v>
      </c>
      <c r="Y95" s="56">
        <v>14240</v>
      </c>
      <c r="Z95" s="123">
        <v>50000</v>
      </c>
      <c r="AA95" s="53" t="s">
        <v>107</v>
      </c>
      <c r="AB95" s="56">
        <v>50000</v>
      </c>
      <c r="AC95" s="109">
        <v>64240</v>
      </c>
      <c r="AD95" s="57">
        <v>70000</v>
      </c>
      <c r="AE95" s="232"/>
      <c r="AF95" s="232"/>
      <c r="AG95" s="232"/>
      <c r="AH95" s="232"/>
      <c r="AI95" s="56"/>
      <c r="AJ95" s="56"/>
      <c r="AK95" s="56">
        <v>70000</v>
      </c>
      <c r="AL95" s="126">
        <v>70000</v>
      </c>
      <c r="AM95" s="182">
        <v>1</v>
      </c>
      <c r="AN95" s="49">
        <v>70000</v>
      </c>
      <c r="AO95" s="57">
        <v>70000</v>
      </c>
      <c r="AP95" s="58"/>
      <c r="AQ95" s="59"/>
      <c r="AR95" s="60"/>
      <c r="AS95" s="254">
        <v>0</v>
      </c>
      <c r="AT95" s="182">
        <v>1</v>
      </c>
      <c r="AU95" s="62">
        <v>70000</v>
      </c>
      <c r="AV95" s="64">
        <v>30000</v>
      </c>
      <c r="AW95" s="255"/>
      <c r="AX95" s="256">
        <f t="shared" si="8"/>
        <v>30000</v>
      </c>
      <c r="AY95" s="64">
        <v>30000</v>
      </c>
    </row>
    <row r="96" spans="1:51" hidden="1">
      <c r="A96" s="106"/>
      <c r="B96" s="107"/>
      <c r="C96" s="107"/>
      <c r="D96" s="69"/>
      <c r="E96" s="174"/>
      <c r="F96" s="441" t="s">
        <v>91</v>
      </c>
      <c r="G96" s="442"/>
      <c r="H96" s="442"/>
      <c r="I96" s="442"/>
      <c r="J96" s="442"/>
      <c r="K96" s="442"/>
      <c r="L96" s="175"/>
      <c r="M96" s="69"/>
      <c r="N96" s="69"/>
      <c r="O96" s="71">
        <v>57000</v>
      </c>
      <c r="P96" s="182">
        <v>1</v>
      </c>
      <c r="Q96" s="251"/>
      <c r="R96" s="252"/>
      <c r="S96" s="47"/>
      <c r="T96" s="48">
        <v>100000</v>
      </c>
      <c r="U96" s="42"/>
      <c r="V96" s="49"/>
      <c r="W96" s="123"/>
      <c r="X96" s="183">
        <v>1</v>
      </c>
      <c r="Y96" s="56">
        <v>0</v>
      </c>
      <c r="Z96" s="123">
        <v>30965</v>
      </c>
      <c r="AA96" s="53"/>
      <c r="AB96" s="56">
        <v>30965</v>
      </c>
      <c r="AC96" s="184">
        <v>30965</v>
      </c>
      <c r="AD96" s="62">
        <v>30000</v>
      </c>
      <c r="AE96" s="232"/>
      <c r="AF96" s="232"/>
      <c r="AG96" s="232"/>
      <c r="AH96" s="232"/>
      <c r="AI96" s="56"/>
      <c r="AJ96" s="56"/>
      <c r="AK96" s="56"/>
      <c r="AL96" s="126">
        <v>0</v>
      </c>
      <c r="AM96" s="182">
        <v>1</v>
      </c>
      <c r="AN96" s="49">
        <v>0</v>
      </c>
      <c r="AO96" s="57">
        <v>0</v>
      </c>
      <c r="AP96" s="58"/>
      <c r="AQ96" s="59"/>
      <c r="AR96" s="60"/>
      <c r="AS96" s="254"/>
      <c r="AT96" s="182">
        <v>1</v>
      </c>
      <c r="AU96" s="62">
        <v>0</v>
      </c>
      <c r="AV96" s="64">
        <f t="shared" si="9"/>
        <v>0</v>
      </c>
      <c r="AX96" s="179">
        <f t="shared" si="8"/>
        <v>0</v>
      </c>
      <c r="AY96" s="64"/>
    </row>
    <row r="97" spans="1:51">
      <c r="A97" s="106"/>
      <c r="B97" s="107"/>
      <c r="C97" s="107"/>
      <c r="D97" s="69"/>
      <c r="E97" s="174"/>
      <c r="F97" s="441" t="s">
        <v>92</v>
      </c>
      <c r="G97" s="442"/>
      <c r="H97" s="442"/>
      <c r="I97" s="442"/>
      <c r="J97" s="442"/>
      <c r="K97" s="442"/>
      <c r="L97" s="175"/>
      <c r="M97" s="69"/>
      <c r="N97" s="69"/>
      <c r="O97" s="71">
        <v>231000</v>
      </c>
      <c r="P97" s="182">
        <v>0.77</v>
      </c>
      <c r="Q97" s="251"/>
      <c r="R97" s="252"/>
      <c r="S97" s="47"/>
      <c r="T97" s="48">
        <v>385000</v>
      </c>
      <c r="U97" s="42"/>
      <c r="V97" s="49"/>
      <c r="W97" s="123"/>
      <c r="X97" s="183">
        <v>0.77</v>
      </c>
      <c r="Y97" s="56">
        <v>0</v>
      </c>
      <c r="Z97" s="123"/>
      <c r="AA97" s="53"/>
      <c r="AB97" s="56">
        <v>236390</v>
      </c>
      <c r="AC97" s="109">
        <v>236390</v>
      </c>
      <c r="AD97" s="57">
        <v>240000</v>
      </c>
      <c r="AE97" s="232"/>
      <c r="AF97" s="232"/>
      <c r="AG97" s="232"/>
      <c r="AH97" s="232"/>
      <c r="AI97" s="56"/>
      <c r="AJ97" s="56"/>
      <c r="AK97" s="56"/>
      <c r="AL97" s="126">
        <v>0</v>
      </c>
      <c r="AM97" s="182">
        <v>0.77</v>
      </c>
      <c r="AN97" s="49">
        <v>236390</v>
      </c>
      <c r="AO97" s="57">
        <v>240000</v>
      </c>
      <c r="AP97" s="58"/>
      <c r="AQ97" s="59"/>
      <c r="AR97" s="60"/>
      <c r="AS97" s="254">
        <v>300000</v>
      </c>
      <c r="AT97" s="182">
        <v>0.8</v>
      </c>
      <c r="AU97" s="62">
        <v>240000</v>
      </c>
      <c r="AV97" s="64">
        <f t="shared" si="9"/>
        <v>240000</v>
      </c>
      <c r="AX97" s="179">
        <f t="shared" si="8"/>
        <v>240000</v>
      </c>
      <c r="AY97" s="64">
        <v>240000</v>
      </c>
    </row>
    <row r="98" spans="1:51" hidden="1">
      <c r="A98" s="106"/>
      <c r="B98" s="107"/>
      <c r="C98" s="107"/>
      <c r="D98" s="69"/>
      <c r="E98" s="174"/>
      <c r="F98" s="441" t="s">
        <v>94</v>
      </c>
      <c r="G98" s="442"/>
      <c r="H98" s="442"/>
      <c r="I98" s="442"/>
      <c r="J98" s="442"/>
      <c r="K98" s="442"/>
      <c r="L98" s="175"/>
      <c r="M98" s="69"/>
      <c r="N98" s="69"/>
      <c r="O98" s="71"/>
      <c r="P98" s="182"/>
      <c r="Q98" s="251"/>
      <c r="R98" s="252"/>
      <c r="S98" s="47"/>
      <c r="T98" s="48">
        <v>0</v>
      </c>
      <c r="U98" s="42"/>
      <c r="V98" s="49"/>
      <c r="W98" s="123"/>
      <c r="X98" s="183">
        <v>0</v>
      </c>
      <c r="Y98" s="56">
        <v>0</v>
      </c>
      <c r="Z98" s="123"/>
      <c r="AA98" s="53"/>
      <c r="AB98" s="56">
        <v>0</v>
      </c>
      <c r="AC98" s="109">
        <v>0</v>
      </c>
      <c r="AD98" s="57">
        <v>0</v>
      </c>
      <c r="AE98" s="232"/>
      <c r="AF98" s="232"/>
      <c r="AG98" s="232"/>
      <c r="AH98" s="232"/>
      <c r="AI98" s="56"/>
      <c r="AJ98" s="56"/>
      <c r="AK98" s="56"/>
      <c r="AL98" s="126">
        <v>0</v>
      </c>
      <c r="AM98" s="182">
        <v>0</v>
      </c>
      <c r="AN98" s="49">
        <v>0</v>
      </c>
      <c r="AO98" s="57">
        <v>0</v>
      </c>
      <c r="AP98" s="58"/>
      <c r="AQ98" s="59"/>
      <c r="AR98" s="60"/>
      <c r="AS98" s="254"/>
      <c r="AT98" s="182">
        <v>0</v>
      </c>
      <c r="AU98" s="62">
        <v>0</v>
      </c>
      <c r="AV98" s="64">
        <f t="shared" si="9"/>
        <v>0</v>
      </c>
      <c r="AX98" s="179">
        <f t="shared" si="8"/>
        <v>0</v>
      </c>
      <c r="AY98" s="64"/>
    </row>
    <row r="99" spans="1:51" hidden="1">
      <c r="A99" s="106"/>
      <c r="B99" s="107"/>
      <c r="C99" s="107"/>
      <c r="D99" s="69"/>
      <c r="E99" s="174"/>
      <c r="F99" s="441" t="s">
        <v>97</v>
      </c>
      <c r="G99" s="442"/>
      <c r="H99" s="442"/>
      <c r="I99" s="442"/>
      <c r="J99" s="442"/>
      <c r="K99" s="442"/>
      <c r="L99" s="175"/>
      <c r="M99" s="69"/>
      <c r="N99" s="69"/>
      <c r="O99" s="71"/>
      <c r="P99" s="182"/>
      <c r="Q99" s="251"/>
      <c r="R99" s="252"/>
      <c r="S99" s="47"/>
      <c r="T99" s="48">
        <v>0</v>
      </c>
      <c r="U99" s="42"/>
      <c r="V99" s="49"/>
      <c r="W99" s="123"/>
      <c r="X99" s="183">
        <v>0</v>
      </c>
      <c r="Y99" s="56">
        <v>0</v>
      </c>
      <c r="Z99" s="123"/>
      <c r="AA99" s="53"/>
      <c r="AB99" s="56">
        <v>0</v>
      </c>
      <c r="AC99" s="109">
        <v>0</v>
      </c>
      <c r="AD99" s="57">
        <v>0</v>
      </c>
      <c r="AE99" s="232"/>
      <c r="AF99" s="232"/>
      <c r="AG99" s="232"/>
      <c r="AH99" s="232"/>
      <c r="AI99" s="56"/>
      <c r="AJ99" s="56"/>
      <c r="AK99" s="56"/>
      <c r="AL99" s="126">
        <v>0</v>
      </c>
      <c r="AM99" s="182">
        <v>0</v>
      </c>
      <c r="AN99" s="49">
        <v>0</v>
      </c>
      <c r="AO99" s="57">
        <v>0</v>
      </c>
      <c r="AP99" s="58"/>
      <c r="AQ99" s="59"/>
      <c r="AR99" s="60"/>
      <c r="AS99" s="254"/>
      <c r="AT99" s="182">
        <v>0</v>
      </c>
      <c r="AU99" s="62">
        <v>0</v>
      </c>
      <c r="AV99" s="64">
        <f t="shared" si="9"/>
        <v>0</v>
      </c>
      <c r="AX99" s="179">
        <f t="shared" si="8"/>
        <v>0</v>
      </c>
      <c r="AY99" s="64"/>
    </row>
    <row r="100" spans="1:51">
      <c r="A100" s="106"/>
      <c r="B100" s="107"/>
      <c r="C100" s="107"/>
      <c r="D100" s="69"/>
      <c r="E100" s="174"/>
      <c r="F100" s="439" t="s">
        <v>99</v>
      </c>
      <c r="G100" s="440"/>
      <c r="H100" s="440"/>
      <c r="I100" s="440"/>
      <c r="J100" s="440"/>
      <c r="K100" s="440"/>
      <c r="L100" s="175"/>
      <c r="M100" s="69"/>
      <c r="N100" s="69"/>
      <c r="O100" s="71">
        <v>120000</v>
      </c>
      <c r="P100" s="182">
        <v>0.06</v>
      </c>
      <c r="Q100" s="251"/>
      <c r="R100" s="252"/>
      <c r="S100" s="47"/>
      <c r="T100" s="48">
        <v>192000</v>
      </c>
      <c r="U100" s="42"/>
      <c r="V100" s="49"/>
      <c r="W100" s="123"/>
      <c r="X100" s="183">
        <v>0.06</v>
      </c>
      <c r="Y100" s="56">
        <v>146815.38</v>
      </c>
      <c r="Z100" s="123"/>
      <c r="AA100" s="53"/>
      <c r="AB100" s="56">
        <v>21804.3</v>
      </c>
      <c r="AC100" s="109">
        <v>168619.68</v>
      </c>
      <c r="AD100" s="57">
        <v>192000</v>
      </c>
      <c r="AE100" s="232"/>
      <c r="AF100" s="232"/>
      <c r="AG100" s="232"/>
      <c r="AH100" s="232"/>
      <c r="AI100" s="56"/>
      <c r="AJ100" s="56"/>
      <c r="AK100" s="56"/>
      <c r="AL100" s="126">
        <v>0</v>
      </c>
      <c r="AM100" s="182">
        <v>0.06</v>
      </c>
      <c r="AN100" s="49">
        <v>503013.24</v>
      </c>
      <c r="AO100" s="57">
        <v>200000</v>
      </c>
      <c r="AP100" s="58"/>
      <c r="AQ100" s="59"/>
      <c r="AR100" s="60"/>
      <c r="AS100" s="254">
        <v>4169232</v>
      </c>
      <c r="AT100" s="182">
        <v>0.1</v>
      </c>
      <c r="AU100" s="62">
        <v>200000</v>
      </c>
      <c r="AV100" s="64">
        <f t="shared" si="9"/>
        <v>416923.2</v>
      </c>
      <c r="AX100" s="179">
        <f t="shared" si="8"/>
        <v>416923</v>
      </c>
      <c r="AY100" s="64">
        <v>150000</v>
      </c>
    </row>
    <row r="101" spans="1:51" hidden="1">
      <c r="A101" s="106"/>
      <c r="B101" s="107"/>
      <c r="C101" s="107"/>
      <c r="D101" s="69"/>
      <c r="E101" s="174"/>
      <c r="F101" s="441" t="s">
        <v>101</v>
      </c>
      <c r="G101" s="442"/>
      <c r="H101" s="442"/>
      <c r="I101" s="442"/>
      <c r="J101" s="442"/>
      <c r="K101" s="442"/>
      <c r="L101" s="175"/>
      <c r="M101" s="69"/>
      <c r="N101" s="69"/>
      <c r="O101" s="71"/>
      <c r="P101" s="182"/>
      <c r="Q101" s="251"/>
      <c r="R101" s="252"/>
      <c r="S101" s="47"/>
      <c r="T101" s="48">
        <v>0</v>
      </c>
      <c r="U101" s="42"/>
      <c r="V101" s="49"/>
      <c r="W101" s="123"/>
      <c r="X101" s="183">
        <v>0</v>
      </c>
      <c r="Y101" s="56">
        <v>0</v>
      </c>
      <c r="Z101" s="123"/>
      <c r="AA101" s="53"/>
      <c r="AB101" s="56">
        <v>0</v>
      </c>
      <c r="AC101" s="109">
        <v>0</v>
      </c>
      <c r="AD101" s="57">
        <v>0</v>
      </c>
      <c r="AE101" s="232"/>
      <c r="AF101" s="232"/>
      <c r="AG101" s="232"/>
      <c r="AH101" s="232"/>
      <c r="AI101" s="56"/>
      <c r="AJ101" s="56"/>
      <c r="AK101" s="56"/>
      <c r="AL101" s="126">
        <v>0</v>
      </c>
      <c r="AM101" s="182">
        <v>0</v>
      </c>
      <c r="AN101" s="49">
        <v>0</v>
      </c>
      <c r="AO101" s="57"/>
      <c r="AP101" s="58"/>
      <c r="AQ101" s="59"/>
      <c r="AR101" s="60"/>
      <c r="AS101" s="254"/>
      <c r="AT101" s="182">
        <v>0</v>
      </c>
      <c r="AU101" s="62"/>
      <c r="AV101" s="64">
        <f t="shared" si="9"/>
        <v>0</v>
      </c>
      <c r="AX101" s="179">
        <f t="shared" si="8"/>
        <v>0</v>
      </c>
      <c r="AY101" s="64"/>
    </row>
    <row r="102" spans="1:51">
      <c r="A102" s="106"/>
      <c r="B102" s="107"/>
      <c r="C102" s="107"/>
      <c r="D102" s="69"/>
      <c r="E102" s="174"/>
      <c r="F102" s="441" t="s">
        <v>102</v>
      </c>
      <c r="G102" s="442"/>
      <c r="H102" s="442"/>
      <c r="I102" s="442"/>
      <c r="J102" s="442"/>
      <c r="K102" s="442"/>
      <c r="L102" s="175"/>
      <c r="M102" s="69"/>
      <c r="N102" s="69"/>
      <c r="O102" s="71"/>
      <c r="P102" s="182"/>
      <c r="Q102" s="251"/>
      <c r="R102" s="252"/>
      <c r="S102" s="47"/>
      <c r="T102" s="48">
        <v>198000</v>
      </c>
      <c r="U102" s="42"/>
      <c r="V102" s="49"/>
      <c r="W102" s="123"/>
      <c r="X102" s="183">
        <v>0.99</v>
      </c>
      <c r="Y102" s="56">
        <v>255981.33</v>
      </c>
      <c r="Z102" s="123"/>
      <c r="AA102" s="53"/>
      <c r="AB102" s="56">
        <v>0</v>
      </c>
      <c r="AC102" s="109">
        <v>255981.33</v>
      </c>
      <c r="AD102" s="57">
        <v>260000</v>
      </c>
      <c r="AE102" s="232"/>
      <c r="AF102" s="232"/>
      <c r="AG102" s="232"/>
      <c r="AH102" s="232"/>
      <c r="AI102" s="56"/>
      <c r="AJ102" s="56"/>
      <c r="AK102" s="56"/>
      <c r="AL102" s="126">
        <v>0</v>
      </c>
      <c r="AM102" s="182">
        <v>0.99</v>
      </c>
      <c r="AN102" s="49">
        <v>102844.17</v>
      </c>
      <c r="AO102" s="57">
        <v>150000</v>
      </c>
      <c r="AP102" s="58"/>
      <c r="AQ102" s="59"/>
      <c r="AR102" s="60"/>
      <c r="AS102" s="254">
        <v>0</v>
      </c>
      <c r="AT102" s="182">
        <v>1</v>
      </c>
      <c r="AU102" s="62">
        <v>150000</v>
      </c>
      <c r="AV102" s="64">
        <v>150000</v>
      </c>
      <c r="AX102" s="179">
        <f t="shared" si="8"/>
        <v>150000</v>
      </c>
      <c r="AY102" s="64">
        <v>50000</v>
      </c>
    </row>
    <row r="103" spans="1:51">
      <c r="A103" s="106"/>
      <c r="B103" s="107"/>
      <c r="C103" s="107"/>
      <c r="D103" s="69"/>
      <c r="E103" s="174"/>
      <c r="F103" s="174"/>
      <c r="G103" s="212"/>
      <c r="H103" s="212"/>
      <c r="I103" s="212"/>
      <c r="J103" s="212"/>
      <c r="K103" s="212"/>
      <c r="L103" s="175"/>
      <c r="M103" s="69"/>
      <c r="N103" s="69"/>
      <c r="O103" s="213"/>
      <c r="P103" s="182"/>
      <c r="Q103" s="257"/>
      <c r="R103" s="47"/>
      <c r="S103" s="47"/>
      <c r="T103" s="215"/>
      <c r="U103" s="42"/>
      <c r="V103" s="49"/>
      <c r="W103" s="123"/>
      <c r="X103" s="183"/>
      <c r="Y103" s="56"/>
      <c r="Z103" s="123"/>
      <c r="AA103" s="53"/>
      <c r="AB103" s="56"/>
      <c r="AC103" s="126"/>
      <c r="AD103" s="57"/>
      <c r="AE103" s="232"/>
      <c r="AF103" s="232"/>
      <c r="AG103" s="232"/>
      <c r="AH103" s="232"/>
      <c r="AI103" s="56"/>
      <c r="AJ103" s="56"/>
      <c r="AK103" s="56"/>
      <c r="AL103" s="126"/>
      <c r="AM103" s="182"/>
      <c r="AN103" s="49"/>
      <c r="AO103" s="57"/>
      <c r="AP103" s="58"/>
      <c r="AQ103" s="59"/>
      <c r="AR103" s="60"/>
      <c r="AS103" s="254"/>
      <c r="AT103" s="182"/>
      <c r="AU103" s="258"/>
      <c r="AV103" s="64"/>
      <c r="AX103" s="179"/>
      <c r="AY103" s="64"/>
    </row>
    <row r="104" spans="1:51">
      <c r="A104" s="40"/>
      <c r="B104" s="66"/>
      <c r="C104" s="259" t="s">
        <v>108</v>
      </c>
      <c r="D104" s="259"/>
      <c r="E104" s="259"/>
      <c r="F104" s="259"/>
      <c r="G104" s="259"/>
      <c r="H104" s="259"/>
      <c r="I104" s="259"/>
      <c r="J104" s="259"/>
      <c r="K104" s="259"/>
      <c r="L104" s="259"/>
      <c r="M104" s="259"/>
      <c r="N104" s="80"/>
      <c r="O104" s="260">
        <v>29495200</v>
      </c>
      <c r="P104" s="85"/>
      <c r="Q104" s="85">
        <v>24344133</v>
      </c>
      <c r="R104" s="85">
        <v>8300780</v>
      </c>
      <c r="S104" s="85"/>
      <c r="T104" s="114">
        <v>33732200</v>
      </c>
      <c r="U104" s="114">
        <v>0</v>
      </c>
      <c r="V104" s="114">
        <v>35654000</v>
      </c>
      <c r="W104" s="91">
        <v>37279074</v>
      </c>
      <c r="X104" s="53"/>
      <c r="Y104" s="114">
        <v>37279074</v>
      </c>
      <c r="Z104" s="91"/>
      <c r="AA104" s="53"/>
      <c r="AB104" s="114">
        <v>12397997.999999998</v>
      </c>
      <c r="AC104" s="114">
        <v>73625222</v>
      </c>
      <c r="AD104" s="261">
        <v>59542000</v>
      </c>
      <c r="AE104" s="262"/>
      <c r="AF104" s="262"/>
      <c r="AG104" s="262"/>
      <c r="AH104" s="263"/>
      <c r="AI104" s="263"/>
      <c r="AJ104" s="263"/>
      <c r="AK104" s="263"/>
      <c r="AL104" s="241">
        <v>61807881</v>
      </c>
      <c r="AM104" s="264"/>
      <c r="AN104" s="265">
        <v>61807881</v>
      </c>
      <c r="AO104" s="101">
        <v>51660000</v>
      </c>
      <c r="AP104" s="246"/>
      <c r="AQ104" s="247"/>
      <c r="AR104" s="248"/>
      <c r="AS104" s="249"/>
      <c r="AT104" s="266"/>
      <c r="AU104" s="101">
        <v>51660000</v>
      </c>
      <c r="AV104" s="103">
        <f>AV34+AV78</f>
        <v>51412118</v>
      </c>
      <c r="AW104" s="267">
        <f>AW34+AW78</f>
        <v>0</v>
      </c>
      <c r="AX104" s="268">
        <f>AX34+AX78</f>
        <v>51412119</v>
      </c>
      <c r="AY104" s="103">
        <f>AY34+AY78</f>
        <v>36490000</v>
      </c>
    </row>
    <row r="105" spans="1:51">
      <c r="A105" s="269"/>
      <c r="B105" s="270"/>
      <c r="C105" s="145"/>
      <c r="D105" s="145"/>
      <c r="E105" s="145"/>
      <c r="F105" s="145"/>
      <c r="G105" s="145"/>
      <c r="H105" s="145"/>
      <c r="I105" s="145"/>
      <c r="J105" s="145"/>
      <c r="K105" s="145"/>
      <c r="L105" s="145"/>
      <c r="M105" s="145"/>
      <c r="N105" s="271"/>
      <c r="O105" s="272"/>
      <c r="P105" s="148"/>
      <c r="Q105" s="148"/>
      <c r="R105" s="148"/>
      <c r="S105" s="148"/>
      <c r="T105" s="155"/>
      <c r="U105" s="155"/>
      <c r="V105" s="155"/>
      <c r="W105" s="153"/>
      <c r="X105" s="273"/>
      <c r="Y105" s="155"/>
      <c r="Z105" s="153"/>
      <c r="AA105" s="273"/>
      <c r="AB105" s="155"/>
      <c r="AC105" s="155"/>
      <c r="AD105" s="158"/>
      <c r="AE105" s="274"/>
      <c r="AF105" s="274"/>
      <c r="AG105" s="274"/>
      <c r="AH105" s="275"/>
      <c r="AI105" s="275"/>
      <c r="AJ105" s="275"/>
      <c r="AK105" s="275"/>
      <c r="AL105" s="276"/>
      <c r="AM105" s="277"/>
      <c r="AN105" s="278"/>
      <c r="AO105" s="160"/>
      <c r="AP105" s="279"/>
      <c r="AQ105" s="280"/>
      <c r="AR105" s="281"/>
      <c r="AS105" s="282"/>
      <c r="AT105" s="283"/>
      <c r="AU105" s="258"/>
      <c r="AV105" s="284"/>
      <c r="AW105" s="285"/>
      <c r="AX105" s="286"/>
      <c r="AY105" s="284"/>
    </row>
    <row r="106" spans="1:51">
      <c r="A106" s="40"/>
      <c r="B106" s="443" t="s">
        <v>109</v>
      </c>
      <c r="C106" s="443"/>
      <c r="D106" s="443"/>
      <c r="E106" s="443"/>
      <c r="F106" s="443"/>
      <c r="G106" s="443"/>
      <c r="H106" s="443"/>
      <c r="I106" s="443"/>
      <c r="J106" s="443"/>
      <c r="K106" s="443"/>
      <c r="L106" s="443"/>
      <c r="M106" s="443"/>
      <c r="N106" s="80"/>
      <c r="O106" s="84">
        <v>1909800</v>
      </c>
      <c r="P106" s="85"/>
      <c r="Q106" s="237">
        <v>-928622</v>
      </c>
      <c r="R106" s="237">
        <v>4414220</v>
      </c>
      <c r="S106" s="239"/>
      <c r="T106" s="113">
        <v>3927800</v>
      </c>
      <c r="U106" s="113">
        <v>0</v>
      </c>
      <c r="V106" s="113">
        <v>-35654000</v>
      </c>
      <c r="W106" s="171">
        <v>3852076</v>
      </c>
      <c r="X106" s="53"/>
      <c r="Y106" s="113">
        <v>3852076</v>
      </c>
      <c r="Z106" s="91"/>
      <c r="AA106" s="53"/>
      <c r="AB106" s="114">
        <v>11249509.000000002</v>
      </c>
      <c r="AC106" s="115">
        <v>14298785</v>
      </c>
      <c r="AD106" s="261">
        <v>4683000</v>
      </c>
      <c r="AE106" s="262"/>
      <c r="AF106" s="262"/>
      <c r="AG106" s="262"/>
      <c r="AH106" s="263"/>
      <c r="AI106" s="263"/>
      <c r="AJ106" s="263"/>
      <c r="AK106" s="263"/>
      <c r="AL106" s="262"/>
      <c r="AM106" s="262"/>
      <c r="AN106" s="287">
        <v>14035955</v>
      </c>
      <c r="AO106" s="101">
        <v>3400000</v>
      </c>
      <c r="AP106" s="246"/>
      <c r="AQ106" s="247"/>
      <c r="AR106" s="248"/>
      <c r="AS106" s="249"/>
      <c r="AT106" s="250"/>
      <c r="AU106" s="288"/>
      <c r="AV106" s="121"/>
      <c r="AW106" s="289">
        <f t="shared" ref="AW106:AX106" si="10">AW108</f>
        <v>55060000</v>
      </c>
      <c r="AX106" s="290">
        <f t="shared" si="10"/>
        <v>3647881</v>
      </c>
      <c r="AY106" s="121"/>
    </row>
    <row r="107" spans="1:51" hidden="1">
      <c r="A107" s="40"/>
      <c r="B107" s="66"/>
      <c r="C107" s="66"/>
      <c r="D107" s="66"/>
      <c r="E107" s="66"/>
      <c r="F107" s="66"/>
      <c r="G107" s="444" t="s">
        <v>110</v>
      </c>
      <c r="H107" s="444"/>
      <c r="I107" s="444"/>
      <c r="J107" s="444"/>
      <c r="K107" s="444"/>
      <c r="L107" s="444"/>
      <c r="M107" s="444"/>
      <c r="N107" s="80"/>
      <c r="O107" s="260">
        <v>0</v>
      </c>
      <c r="P107" s="85"/>
      <c r="Q107" s="291">
        <v>0</v>
      </c>
      <c r="R107" s="292"/>
      <c r="S107" s="292"/>
      <c r="T107" s="215"/>
      <c r="U107" s="42"/>
      <c r="V107" s="49"/>
      <c r="W107" s="293"/>
      <c r="X107" s="183">
        <v>0.99</v>
      </c>
      <c r="Y107" s="42"/>
      <c r="Z107" s="52"/>
      <c r="AA107" s="53"/>
      <c r="AB107" s="42"/>
      <c r="AC107" s="245"/>
      <c r="AD107" s="262"/>
      <c r="AE107" s="262"/>
      <c r="AF107" s="262"/>
      <c r="AG107" s="262"/>
      <c r="AH107" s="263"/>
      <c r="AI107" s="263"/>
      <c r="AJ107" s="263"/>
      <c r="AK107" s="263"/>
      <c r="AL107" s="262"/>
      <c r="AM107" s="262"/>
      <c r="AN107" s="294"/>
      <c r="AO107" s="62"/>
      <c r="AP107" s="246"/>
      <c r="AQ107" s="247"/>
      <c r="AR107" s="248"/>
      <c r="AS107" s="249"/>
      <c r="AT107" s="250"/>
      <c r="AU107" s="295">
        <v>3400000</v>
      </c>
      <c r="AV107" s="63"/>
      <c r="AY107" s="64"/>
    </row>
    <row r="108" spans="1:51">
      <c r="A108" s="296"/>
      <c r="B108" s="297"/>
      <c r="C108" s="297"/>
      <c r="D108" s="297"/>
      <c r="E108" s="297"/>
      <c r="F108" s="297"/>
      <c r="G108" s="298"/>
      <c r="H108" s="298"/>
      <c r="I108" s="298"/>
      <c r="J108" s="298"/>
      <c r="K108" s="298"/>
      <c r="L108" s="298"/>
      <c r="M108" s="298"/>
      <c r="N108" s="299" t="s">
        <v>111</v>
      </c>
      <c r="O108" s="300">
        <v>1909800</v>
      </c>
      <c r="P108" s="301"/>
      <c r="Q108" s="302">
        <v>-928622</v>
      </c>
      <c r="R108" s="302">
        <v>4414220</v>
      </c>
      <c r="S108" s="303"/>
      <c r="T108" s="304">
        <v>3927800</v>
      </c>
      <c r="U108" s="304">
        <v>0</v>
      </c>
      <c r="V108" s="304">
        <v>-35654000</v>
      </c>
      <c r="W108" s="305">
        <v>3852076</v>
      </c>
      <c r="X108" s="200"/>
      <c r="Y108" s="304">
        <v>3852076</v>
      </c>
      <c r="Z108" s="306"/>
      <c r="AA108" s="202"/>
      <c r="AB108" s="307">
        <v>11249509.000000002</v>
      </c>
      <c r="AC108" s="308">
        <v>14298785</v>
      </c>
      <c r="AD108" s="309">
        <v>4683000</v>
      </c>
      <c r="AE108" s="310"/>
      <c r="AF108" s="310"/>
      <c r="AG108" s="310"/>
      <c r="AH108" s="311"/>
      <c r="AI108" s="311"/>
      <c r="AJ108" s="311"/>
      <c r="AK108" s="311"/>
      <c r="AL108" s="310"/>
      <c r="AM108" s="310"/>
      <c r="AN108" s="312">
        <v>14035955</v>
      </c>
      <c r="AO108" s="295">
        <v>3400000</v>
      </c>
      <c r="AP108" s="246"/>
      <c r="AQ108" s="247"/>
      <c r="AR108" s="248"/>
      <c r="AS108" s="249"/>
      <c r="AT108" s="250"/>
      <c r="AU108" s="160">
        <v>3400000</v>
      </c>
      <c r="AV108" s="313">
        <f>AV32-AV104</f>
        <v>5692957</v>
      </c>
      <c r="AW108" s="314">
        <f>AW32-AW104</f>
        <v>55060000</v>
      </c>
      <c r="AX108" s="315">
        <f>AX32-AX104</f>
        <v>3647881</v>
      </c>
      <c r="AY108" s="313">
        <f>AY32-AY104</f>
        <v>2330000</v>
      </c>
    </row>
    <row r="109" spans="1:51">
      <c r="A109" s="316" t="s">
        <v>112</v>
      </c>
      <c r="B109" s="317"/>
      <c r="C109" s="444" t="s">
        <v>113</v>
      </c>
      <c r="D109" s="444"/>
      <c r="E109" s="444"/>
      <c r="F109" s="444"/>
      <c r="G109" s="444"/>
      <c r="H109" s="445"/>
      <c r="I109" s="445"/>
      <c r="J109" s="318"/>
      <c r="K109" s="318"/>
      <c r="L109" s="318"/>
      <c r="M109" s="318"/>
      <c r="N109" s="80"/>
      <c r="O109" s="84"/>
      <c r="P109" s="85"/>
      <c r="Q109" s="237"/>
      <c r="R109" s="237"/>
      <c r="S109" s="85"/>
      <c r="T109" s="319"/>
      <c r="U109" s="42"/>
      <c r="V109" s="49"/>
      <c r="W109" s="293"/>
      <c r="X109" s="183"/>
      <c r="Y109" s="42"/>
      <c r="Z109" s="52"/>
      <c r="AA109" s="53"/>
      <c r="AB109" s="42"/>
      <c r="AC109" s="320"/>
      <c r="AD109" s="262"/>
      <c r="AE109" s="245"/>
      <c r="AF109" s="245"/>
      <c r="AG109" s="245"/>
      <c r="AH109" s="243"/>
      <c r="AI109" s="243"/>
      <c r="AJ109" s="243"/>
      <c r="AK109" s="243"/>
      <c r="AL109" s="245"/>
      <c r="AM109" s="245"/>
      <c r="AN109" s="321"/>
      <c r="AO109" s="62"/>
      <c r="AP109" s="246"/>
      <c r="AQ109" s="247"/>
      <c r="AR109" s="248"/>
      <c r="AS109" s="249"/>
      <c r="AT109" s="250"/>
      <c r="AU109" s="62"/>
      <c r="AV109" s="63"/>
      <c r="AY109" s="64"/>
    </row>
    <row r="110" spans="1:51">
      <c r="A110" s="40"/>
      <c r="B110" s="66"/>
      <c r="C110" s="66"/>
      <c r="D110" s="66"/>
      <c r="E110" s="444"/>
      <c r="F110" s="444"/>
      <c r="G110" s="444"/>
      <c r="H110" s="444"/>
      <c r="I110" s="318"/>
      <c r="J110" s="318"/>
      <c r="K110" s="318"/>
      <c r="L110" s="318"/>
      <c r="M110" s="318"/>
      <c r="N110" s="80"/>
      <c r="O110" s="322"/>
      <c r="P110" s="323"/>
      <c r="Q110" s="324"/>
      <c r="R110" s="324"/>
      <c r="S110" s="323"/>
      <c r="T110" s="325"/>
      <c r="U110" s="42"/>
      <c r="V110" s="49"/>
      <c r="W110" s="293"/>
      <c r="X110" s="183"/>
      <c r="Y110" s="42"/>
      <c r="Z110" s="52"/>
      <c r="AA110" s="53"/>
      <c r="AB110" s="42"/>
      <c r="AC110" s="320"/>
      <c r="AD110" s="262"/>
      <c r="AE110" s="245"/>
      <c r="AF110" s="245"/>
      <c r="AG110" s="245"/>
      <c r="AH110" s="243"/>
      <c r="AI110" s="243"/>
      <c r="AJ110" s="243"/>
      <c r="AK110" s="243"/>
      <c r="AL110" s="245"/>
      <c r="AM110" s="245"/>
      <c r="AN110" s="321"/>
      <c r="AO110" s="62"/>
      <c r="AP110" s="246"/>
      <c r="AQ110" s="247"/>
      <c r="AR110" s="248"/>
      <c r="AS110" s="249"/>
      <c r="AT110" s="250"/>
      <c r="AU110" s="258"/>
      <c r="AV110" s="63"/>
      <c r="AY110" s="64"/>
    </row>
    <row r="111" spans="1:51">
      <c r="A111" s="40"/>
      <c r="B111" s="66"/>
      <c r="C111" s="66"/>
      <c r="D111" s="66"/>
      <c r="E111" s="326"/>
      <c r="F111" s="327" t="s">
        <v>114</v>
      </c>
      <c r="G111" s="327"/>
      <c r="H111" s="327"/>
      <c r="I111" s="327"/>
      <c r="J111" s="327"/>
      <c r="K111" s="327"/>
      <c r="L111" s="328"/>
      <c r="M111" s="329"/>
      <c r="N111" s="330"/>
      <c r="O111" s="322"/>
      <c r="P111" s="331"/>
      <c r="Q111" s="332">
        <v>0</v>
      </c>
      <c r="R111" s="324"/>
      <c r="S111" s="323"/>
      <c r="T111" s="325">
        <v>0</v>
      </c>
      <c r="U111" s="42"/>
      <c r="V111" s="49"/>
      <c r="W111" s="293"/>
      <c r="X111" s="183"/>
      <c r="Y111" s="42"/>
      <c r="Z111" s="52"/>
      <c r="AA111" s="53"/>
      <c r="AB111" s="42"/>
      <c r="AC111" s="320"/>
      <c r="AD111" s="262"/>
      <c r="AE111" s="245"/>
      <c r="AF111" s="245"/>
      <c r="AG111" s="245"/>
      <c r="AH111" s="243"/>
      <c r="AI111" s="243"/>
      <c r="AJ111" s="243"/>
      <c r="AK111" s="243"/>
      <c r="AL111" s="245"/>
      <c r="AM111" s="245"/>
      <c r="AN111" s="321"/>
      <c r="AO111" s="62">
        <v>0</v>
      </c>
      <c r="AP111" s="246"/>
      <c r="AQ111" s="247"/>
      <c r="AR111" s="248"/>
      <c r="AS111" s="249"/>
      <c r="AT111" s="250"/>
      <c r="AU111" s="62">
        <v>0</v>
      </c>
      <c r="AV111" s="63">
        <v>0</v>
      </c>
      <c r="AY111" s="64">
        <v>0</v>
      </c>
    </row>
    <row r="112" spans="1:51">
      <c r="A112" s="40"/>
      <c r="B112" s="66"/>
      <c r="C112" s="66"/>
      <c r="D112" s="66"/>
      <c r="E112" s="326"/>
      <c r="F112" s="446" t="s">
        <v>115</v>
      </c>
      <c r="G112" s="446"/>
      <c r="H112" s="446"/>
      <c r="I112" s="446"/>
      <c r="J112" s="446"/>
      <c r="K112" s="446"/>
      <c r="L112" s="446"/>
      <c r="M112" s="333"/>
      <c r="N112" s="330"/>
      <c r="O112" s="322"/>
      <c r="P112" s="331"/>
      <c r="Q112" s="334">
        <v>0</v>
      </c>
      <c r="R112" s="324"/>
      <c r="S112" s="323"/>
      <c r="T112" s="325">
        <v>0</v>
      </c>
      <c r="U112" s="42"/>
      <c r="V112" s="49"/>
      <c r="W112" s="293"/>
      <c r="X112" s="183"/>
      <c r="Y112" s="42"/>
      <c r="Z112" s="52"/>
      <c r="AA112" s="53"/>
      <c r="AB112" s="42"/>
      <c r="AC112" s="320"/>
      <c r="AD112" s="262"/>
      <c r="AE112" s="245"/>
      <c r="AF112" s="245"/>
      <c r="AG112" s="245"/>
      <c r="AH112" s="243"/>
      <c r="AI112" s="243"/>
      <c r="AJ112" s="243"/>
      <c r="AK112" s="243"/>
      <c r="AL112" s="245"/>
      <c r="AM112" s="245"/>
      <c r="AN112" s="321"/>
      <c r="AO112" s="62">
        <v>0</v>
      </c>
      <c r="AP112" s="246"/>
      <c r="AQ112" s="247"/>
      <c r="AR112" s="248"/>
      <c r="AS112" s="249"/>
      <c r="AT112" s="250"/>
      <c r="AU112" s="62">
        <v>0</v>
      </c>
      <c r="AV112" s="63">
        <v>0</v>
      </c>
      <c r="AY112" s="64">
        <v>0</v>
      </c>
    </row>
    <row r="113" spans="1:51">
      <c r="A113" s="40"/>
      <c r="B113" s="66"/>
      <c r="C113" s="66"/>
      <c r="D113" s="66"/>
      <c r="E113" s="446"/>
      <c r="F113" s="446"/>
      <c r="G113" s="446"/>
      <c r="H113" s="446"/>
      <c r="I113" s="335"/>
      <c r="J113" s="335"/>
      <c r="K113" s="335"/>
      <c r="L113" s="335"/>
      <c r="M113" s="333"/>
      <c r="N113" s="330"/>
      <c r="O113" s="322"/>
      <c r="P113" s="331"/>
      <c r="Q113" s="334"/>
      <c r="R113" s="324"/>
      <c r="S113" s="323"/>
      <c r="T113" s="336"/>
      <c r="U113" s="42"/>
      <c r="V113" s="49"/>
      <c r="W113" s="293"/>
      <c r="X113" s="183"/>
      <c r="Y113" s="42"/>
      <c r="Z113" s="52"/>
      <c r="AA113" s="53"/>
      <c r="AB113" s="42"/>
      <c r="AC113" s="320"/>
      <c r="AD113" s="262"/>
      <c r="AE113" s="245"/>
      <c r="AF113" s="245"/>
      <c r="AG113" s="245"/>
      <c r="AH113" s="243"/>
      <c r="AI113" s="243"/>
      <c r="AJ113" s="243"/>
      <c r="AK113" s="243"/>
      <c r="AL113" s="245"/>
      <c r="AM113" s="245"/>
      <c r="AN113" s="321"/>
      <c r="AO113" s="62"/>
      <c r="AP113" s="246"/>
      <c r="AQ113" s="247"/>
      <c r="AR113" s="248"/>
      <c r="AS113" s="249"/>
      <c r="AT113" s="250"/>
      <c r="AU113" s="62"/>
      <c r="AV113" s="63"/>
      <c r="AY113" s="64"/>
    </row>
    <row r="114" spans="1:51">
      <c r="A114" s="40"/>
      <c r="B114" s="66"/>
      <c r="C114" s="66"/>
      <c r="D114" s="66"/>
      <c r="E114" s="326"/>
      <c r="F114" s="447" t="s">
        <v>116</v>
      </c>
      <c r="G114" s="447"/>
      <c r="H114" s="447"/>
      <c r="I114" s="447"/>
      <c r="J114" s="447"/>
      <c r="K114" s="447"/>
      <c r="L114" s="328"/>
      <c r="M114" s="329"/>
      <c r="N114" s="330"/>
      <c r="O114" s="84"/>
      <c r="P114" s="114"/>
      <c r="Q114" s="337">
        <v>1300000</v>
      </c>
      <c r="R114" s="237"/>
      <c r="S114" s="85"/>
      <c r="T114" s="338"/>
      <c r="U114" s="42"/>
      <c r="V114" s="49"/>
      <c r="W114" s="91"/>
      <c r="X114" s="172"/>
      <c r="Y114" s="42"/>
      <c r="Z114" s="52"/>
      <c r="AA114" s="53"/>
      <c r="AB114" s="42"/>
      <c r="AC114" s="240">
        <v>482494</v>
      </c>
      <c r="AD114" s="98">
        <v>500000</v>
      </c>
      <c r="AE114" s="245"/>
      <c r="AF114" s="339"/>
      <c r="AG114" s="340" t="s">
        <v>117</v>
      </c>
      <c r="AH114" s="341" t="s">
        <v>118</v>
      </c>
      <c r="AI114" s="342" t="s">
        <v>119</v>
      </c>
      <c r="AJ114" s="243"/>
      <c r="AK114" s="243"/>
      <c r="AL114" s="245"/>
      <c r="AM114" s="245"/>
      <c r="AN114" s="343">
        <v>324341</v>
      </c>
      <c r="AO114" s="101">
        <v>500000</v>
      </c>
      <c r="AP114" s="246"/>
      <c r="AQ114" s="247"/>
      <c r="AR114" s="248"/>
      <c r="AS114" s="249"/>
      <c r="AT114" s="250"/>
      <c r="AU114" s="101">
        <v>500000</v>
      </c>
      <c r="AV114" s="103">
        <v>397005</v>
      </c>
      <c r="AY114" s="103">
        <v>400000</v>
      </c>
    </row>
    <row r="115" spans="1:51">
      <c r="A115" s="40"/>
      <c r="B115" s="66"/>
      <c r="C115" s="66"/>
      <c r="D115" s="66"/>
      <c r="E115" s="344"/>
      <c r="F115" s="448" t="s">
        <v>120</v>
      </c>
      <c r="G115" s="448"/>
      <c r="H115" s="448"/>
      <c r="I115" s="448"/>
      <c r="J115" s="448"/>
      <c r="K115" s="448"/>
      <c r="L115" s="448"/>
      <c r="M115" s="318"/>
      <c r="N115" s="80"/>
      <c r="O115" s="84"/>
      <c r="P115" s="85"/>
      <c r="Q115" s="237">
        <v>1300000</v>
      </c>
      <c r="R115" s="237">
        <v>0</v>
      </c>
      <c r="S115" s="239"/>
      <c r="T115" s="113">
        <v>0</v>
      </c>
      <c r="U115" s="113">
        <v>0</v>
      </c>
      <c r="V115" s="113">
        <v>0</v>
      </c>
      <c r="W115" s="171">
        <v>0</v>
      </c>
      <c r="X115" s="172"/>
      <c r="Y115" s="113">
        <v>0</v>
      </c>
      <c r="Z115" s="91"/>
      <c r="AA115" s="53"/>
      <c r="AB115" s="114">
        <v>0</v>
      </c>
      <c r="AC115" s="115">
        <v>482494</v>
      </c>
      <c r="AD115" s="261">
        <v>500000</v>
      </c>
      <c r="AE115" s="245"/>
      <c r="AF115" s="54" t="s">
        <v>121</v>
      </c>
      <c r="AG115" s="56">
        <v>22132440</v>
      </c>
      <c r="AH115" s="243"/>
      <c r="AI115" s="345"/>
      <c r="AJ115" s="243"/>
      <c r="AK115" s="243"/>
      <c r="AL115" s="245"/>
      <c r="AM115" s="245"/>
      <c r="AN115" s="346">
        <v>324341</v>
      </c>
      <c r="AO115" s="347">
        <v>500000</v>
      </c>
      <c r="AP115" s="246"/>
      <c r="AQ115" s="247"/>
      <c r="AR115" s="248"/>
      <c r="AS115" s="249"/>
      <c r="AT115" s="250"/>
      <c r="AU115" s="347">
        <v>500000</v>
      </c>
      <c r="AV115" s="103">
        <v>397005</v>
      </c>
      <c r="AY115" s="103">
        <v>400000</v>
      </c>
    </row>
    <row r="116" spans="1:51">
      <c r="A116" s="40"/>
      <c r="B116" s="66"/>
      <c r="C116" s="66"/>
      <c r="D116" s="66"/>
      <c r="E116" s="344"/>
      <c r="F116" s="438" t="s">
        <v>122</v>
      </c>
      <c r="G116" s="438"/>
      <c r="H116" s="438"/>
      <c r="I116" s="438"/>
      <c r="J116" s="438"/>
      <c r="K116" s="438"/>
      <c r="L116" s="438"/>
      <c r="M116" s="318"/>
      <c r="N116" s="80"/>
      <c r="O116" s="84"/>
      <c r="P116" s="85"/>
      <c r="Q116" s="237">
        <v>-1300000</v>
      </c>
      <c r="R116" s="237">
        <v>0</v>
      </c>
      <c r="S116" s="239"/>
      <c r="T116" s="113">
        <v>0</v>
      </c>
      <c r="U116" s="113">
        <v>0</v>
      </c>
      <c r="V116" s="113">
        <v>0</v>
      </c>
      <c r="W116" s="171">
        <v>0</v>
      </c>
      <c r="X116" s="172"/>
      <c r="Y116" s="113">
        <v>0</v>
      </c>
      <c r="Z116" s="91"/>
      <c r="AA116" s="53"/>
      <c r="AB116" s="114">
        <v>0</v>
      </c>
      <c r="AC116" s="115">
        <v>-482494</v>
      </c>
      <c r="AD116" s="261">
        <v>-500000</v>
      </c>
      <c r="AE116" s="245"/>
      <c r="AF116" s="320" t="s">
        <v>123</v>
      </c>
      <c r="AG116" s="245"/>
      <c r="AH116" s="348">
        <v>3000000</v>
      </c>
      <c r="AI116" s="345"/>
      <c r="AJ116" s="243"/>
      <c r="AK116" s="243"/>
      <c r="AL116" s="245"/>
      <c r="AM116" s="245"/>
      <c r="AN116" s="349">
        <v>-324341</v>
      </c>
      <c r="AO116" s="347">
        <v>-500000</v>
      </c>
      <c r="AP116" s="246"/>
      <c r="AQ116" s="247"/>
      <c r="AR116" s="248"/>
      <c r="AS116" s="249"/>
      <c r="AT116" s="250"/>
      <c r="AU116" s="347">
        <v>-500000</v>
      </c>
      <c r="AV116" s="350" t="s">
        <v>124</v>
      </c>
      <c r="AY116" s="350" t="s">
        <v>125</v>
      </c>
    </row>
    <row r="117" spans="1:51">
      <c r="A117" s="40"/>
      <c r="B117" s="66"/>
      <c r="C117" s="66"/>
      <c r="D117" s="66"/>
      <c r="E117" s="351"/>
      <c r="F117" s="352" t="s">
        <v>126</v>
      </c>
      <c r="G117" s="88"/>
      <c r="H117" s="352"/>
      <c r="I117" s="352"/>
      <c r="J117" s="352"/>
      <c r="K117" s="352"/>
      <c r="L117" s="352"/>
      <c r="M117" s="353"/>
      <c r="N117" s="80"/>
      <c r="O117" s="84">
        <v>1909800</v>
      </c>
      <c r="P117" s="85"/>
      <c r="Q117" s="237">
        <v>-2228622</v>
      </c>
      <c r="R117" s="237">
        <v>4414220</v>
      </c>
      <c r="S117" s="239"/>
      <c r="T117" s="113">
        <v>3927800</v>
      </c>
      <c r="U117" s="113">
        <v>0</v>
      </c>
      <c r="V117" s="113">
        <v>-35654000</v>
      </c>
      <c r="W117" s="171">
        <v>3852076</v>
      </c>
      <c r="X117" s="172"/>
      <c r="Y117" s="113">
        <v>3852076</v>
      </c>
      <c r="Z117" s="91"/>
      <c r="AA117" s="53"/>
      <c r="AB117" s="114">
        <v>11249509.000000002</v>
      </c>
      <c r="AC117" s="115">
        <v>13816291</v>
      </c>
      <c r="AD117" s="261">
        <v>4183000</v>
      </c>
      <c r="AE117" s="245"/>
      <c r="AF117" s="320" t="s">
        <v>127</v>
      </c>
      <c r="AG117" s="245"/>
      <c r="AH117" s="348">
        <v>2000000</v>
      </c>
      <c r="AI117" s="345"/>
      <c r="AJ117" s="243"/>
      <c r="AK117" s="243"/>
      <c r="AL117" s="245"/>
      <c r="AM117" s="245"/>
      <c r="AN117" s="346">
        <v>13711614</v>
      </c>
      <c r="AO117" s="101">
        <v>2900000</v>
      </c>
      <c r="AP117" s="246"/>
      <c r="AQ117" s="247"/>
      <c r="AR117" s="248"/>
      <c r="AS117" s="249"/>
      <c r="AT117" s="250"/>
      <c r="AU117" s="101">
        <v>2900000</v>
      </c>
      <c r="AV117" s="103">
        <f>AV108-AV114</f>
        <v>5295952</v>
      </c>
      <c r="AW117" s="267">
        <f t="shared" ref="AW117:AY117" si="11">AW108-AW114</f>
        <v>55060000</v>
      </c>
      <c r="AX117" s="268">
        <f t="shared" si="11"/>
        <v>3647881</v>
      </c>
      <c r="AY117" s="103">
        <f t="shared" si="11"/>
        <v>1930000</v>
      </c>
    </row>
    <row r="118" spans="1:51">
      <c r="A118" s="40"/>
      <c r="B118" s="66"/>
      <c r="C118" s="66"/>
      <c r="D118" s="66"/>
      <c r="E118" s="351"/>
      <c r="F118" s="352" t="s">
        <v>128</v>
      </c>
      <c r="G118" s="88"/>
      <c r="H118" s="354"/>
      <c r="I118" s="354"/>
      <c r="J118" s="354"/>
      <c r="K118" s="354"/>
      <c r="L118" s="354"/>
      <c r="M118" s="355"/>
      <c r="N118" s="356"/>
      <c r="O118" s="84">
        <v>70000</v>
      </c>
      <c r="P118" s="85"/>
      <c r="Q118" s="357">
        <v>70000</v>
      </c>
      <c r="R118" s="357">
        <v>70000</v>
      </c>
      <c r="S118" s="358"/>
      <c r="T118" s="359">
        <v>70000</v>
      </c>
      <c r="U118" s="359">
        <v>70000</v>
      </c>
      <c r="V118" s="359">
        <v>70000</v>
      </c>
      <c r="W118" s="360">
        <v>0</v>
      </c>
      <c r="X118" s="172"/>
      <c r="Y118" s="359">
        <v>0</v>
      </c>
      <c r="Z118" s="361"/>
      <c r="AA118" s="53"/>
      <c r="AB118" s="362">
        <v>0</v>
      </c>
      <c r="AC118" s="363">
        <v>70000</v>
      </c>
      <c r="AD118" s="364">
        <v>70000</v>
      </c>
      <c r="AE118" s="245"/>
      <c r="AF118" s="320" t="s">
        <v>129</v>
      </c>
      <c r="AG118" s="245"/>
      <c r="AH118" s="348">
        <v>3000000</v>
      </c>
      <c r="AI118" s="345"/>
      <c r="AJ118" s="243"/>
      <c r="AK118" s="243"/>
      <c r="AL118" s="245"/>
      <c r="AM118" s="245"/>
      <c r="AN118" s="343">
        <v>70000</v>
      </c>
      <c r="AO118" s="101">
        <v>70000</v>
      </c>
      <c r="AP118" s="246"/>
      <c r="AQ118" s="247"/>
      <c r="AR118" s="248"/>
      <c r="AS118" s="249"/>
      <c r="AT118" s="250"/>
      <c r="AU118" s="101">
        <v>70000</v>
      </c>
      <c r="AV118" s="103">
        <v>400000</v>
      </c>
      <c r="AY118" s="103">
        <v>200000</v>
      </c>
    </row>
    <row r="119" spans="1:51">
      <c r="A119" s="40"/>
      <c r="B119" s="66"/>
      <c r="C119" s="66"/>
      <c r="D119" s="66"/>
      <c r="E119" s="351"/>
      <c r="F119" s="88"/>
      <c r="G119" s="365"/>
      <c r="H119" s="365"/>
      <c r="I119" s="365"/>
      <c r="J119" s="365"/>
      <c r="K119" s="365"/>
      <c r="L119" s="366" t="s">
        <v>111</v>
      </c>
      <c r="M119" s="259"/>
      <c r="N119" s="367" t="s">
        <v>111</v>
      </c>
      <c r="O119" s="84">
        <v>1839800</v>
      </c>
      <c r="P119" s="85"/>
      <c r="Q119" s="237">
        <v>-2298622</v>
      </c>
      <c r="R119" s="237">
        <v>4344220</v>
      </c>
      <c r="S119" s="239">
        <v>0</v>
      </c>
      <c r="T119" s="113">
        <v>3857800</v>
      </c>
      <c r="U119" s="113">
        <v>-70000</v>
      </c>
      <c r="V119" s="113">
        <v>-35724000</v>
      </c>
      <c r="W119" s="171">
        <v>3852076</v>
      </c>
      <c r="X119" s="172"/>
      <c r="Y119" s="113">
        <v>3852076</v>
      </c>
      <c r="Z119" s="91"/>
      <c r="AA119" s="53"/>
      <c r="AB119" s="114">
        <v>11249509.000000002</v>
      </c>
      <c r="AC119" s="115">
        <v>13746291</v>
      </c>
      <c r="AD119" s="261">
        <v>4113000</v>
      </c>
      <c r="AE119" s="245"/>
      <c r="AF119" s="368" t="s">
        <v>130</v>
      </c>
      <c r="AG119" s="369">
        <v>22132440</v>
      </c>
      <c r="AH119" s="370">
        <v>8000000</v>
      </c>
      <c r="AI119" s="371">
        <v>14132440</v>
      </c>
      <c r="AJ119" s="243"/>
      <c r="AK119" s="243"/>
      <c r="AL119" s="245"/>
      <c r="AM119" s="245"/>
      <c r="AN119" s="346">
        <v>13641614</v>
      </c>
      <c r="AO119" s="101">
        <v>2830000</v>
      </c>
      <c r="AP119" s="246"/>
      <c r="AQ119" s="247"/>
      <c r="AR119" s="248"/>
      <c r="AS119" s="249"/>
      <c r="AT119" s="250"/>
      <c r="AU119" s="101">
        <v>2830000</v>
      </c>
      <c r="AV119" s="103">
        <f>AV117-AV118</f>
        <v>4895952</v>
      </c>
      <c r="AW119" s="267">
        <f t="shared" ref="AW119:AY119" si="12">AW117-AW118</f>
        <v>55060000</v>
      </c>
      <c r="AX119" s="268">
        <f t="shared" si="12"/>
        <v>3647881</v>
      </c>
      <c r="AY119" s="103">
        <f t="shared" si="12"/>
        <v>1730000</v>
      </c>
    </row>
    <row r="120" spans="1:51">
      <c r="A120" s="40"/>
      <c r="B120" s="66"/>
      <c r="C120" s="66"/>
      <c r="D120" s="66"/>
      <c r="E120" s="351"/>
      <c r="F120" s="351"/>
      <c r="G120" s="88"/>
      <c r="H120" s="365"/>
      <c r="I120" s="365"/>
      <c r="J120" s="365"/>
      <c r="K120" s="365"/>
      <c r="L120" s="366" t="s">
        <v>131</v>
      </c>
      <c r="M120" s="259"/>
      <c r="N120" s="367" t="s">
        <v>131</v>
      </c>
      <c r="O120" s="112">
        <v>23477578</v>
      </c>
      <c r="P120" s="85"/>
      <c r="Q120" s="237">
        <v>21620486</v>
      </c>
      <c r="R120" s="237">
        <v>21620486</v>
      </c>
      <c r="S120" s="239"/>
      <c r="T120" s="113">
        <v>32366791</v>
      </c>
      <c r="U120" s="113">
        <v>32366791</v>
      </c>
      <c r="V120" s="113">
        <v>32366791</v>
      </c>
      <c r="W120" s="171">
        <v>32366791</v>
      </c>
      <c r="X120" s="172"/>
      <c r="Y120" s="113">
        <v>32366791</v>
      </c>
      <c r="Z120" s="91"/>
      <c r="AA120" s="53"/>
      <c r="AB120" s="114">
        <v>32366791</v>
      </c>
      <c r="AC120" s="115">
        <v>38493076</v>
      </c>
      <c r="AD120" s="261">
        <v>57322936</v>
      </c>
      <c r="AE120" s="245"/>
      <c r="AF120" s="250"/>
      <c r="AG120" s="372"/>
      <c r="AH120" s="243"/>
      <c r="AI120" s="243"/>
      <c r="AJ120" s="243"/>
      <c r="AK120" s="243"/>
      <c r="AL120" s="245"/>
      <c r="AM120" s="245"/>
      <c r="AN120" s="346">
        <v>57322936</v>
      </c>
      <c r="AO120" s="101">
        <v>72653644</v>
      </c>
      <c r="AP120" s="246"/>
      <c r="AQ120" s="247"/>
      <c r="AR120" s="248"/>
      <c r="AS120" s="249"/>
      <c r="AT120" s="250"/>
      <c r="AU120" s="101">
        <v>72653644</v>
      </c>
      <c r="AV120" s="103">
        <f>AO120</f>
        <v>72653644</v>
      </c>
      <c r="AY120" s="103">
        <v>76442558</v>
      </c>
    </row>
    <row r="121" spans="1:51">
      <c r="A121" s="40"/>
      <c r="B121" s="66"/>
      <c r="C121" s="66"/>
      <c r="D121" s="66"/>
      <c r="E121" s="351"/>
      <c r="F121" s="351"/>
      <c r="G121" s="88"/>
      <c r="H121" s="365"/>
      <c r="I121" s="365"/>
      <c r="J121" s="365"/>
      <c r="K121" s="365"/>
      <c r="L121" s="366" t="s">
        <v>132</v>
      </c>
      <c r="M121" s="259"/>
      <c r="N121" s="367" t="s">
        <v>132</v>
      </c>
      <c r="O121" s="84">
        <v>25317378</v>
      </c>
      <c r="P121" s="85"/>
      <c r="Q121" s="237">
        <v>19321864</v>
      </c>
      <c r="R121" s="237">
        <v>25964706</v>
      </c>
      <c r="S121" s="239"/>
      <c r="T121" s="113">
        <v>36224591</v>
      </c>
      <c r="U121" s="113">
        <v>32296791</v>
      </c>
      <c r="V121" s="113">
        <v>-3357209</v>
      </c>
      <c r="W121" s="171">
        <v>36218867</v>
      </c>
      <c r="X121" s="172"/>
      <c r="Y121" s="113">
        <v>36218867</v>
      </c>
      <c r="Z121" s="91"/>
      <c r="AA121" s="53"/>
      <c r="AB121" s="114">
        <v>43616300</v>
      </c>
      <c r="AC121" s="115">
        <v>52239367</v>
      </c>
      <c r="AD121" s="261">
        <v>61435936</v>
      </c>
      <c r="AE121" s="245"/>
      <c r="AF121" s="245"/>
      <c r="AG121" s="245"/>
      <c r="AH121" s="243"/>
      <c r="AI121" s="243"/>
      <c r="AJ121" s="243"/>
      <c r="AK121" s="243"/>
      <c r="AL121" s="245"/>
      <c r="AM121" s="245"/>
      <c r="AN121" s="346">
        <v>70964550</v>
      </c>
      <c r="AO121" s="101">
        <v>75483644</v>
      </c>
      <c r="AP121" s="246"/>
      <c r="AQ121" s="247"/>
      <c r="AR121" s="248"/>
      <c r="AS121" s="249"/>
      <c r="AT121" s="250"/>
      <c r="AU121" s="101">
        <v>75483644</v>
      </c>
      <c r="AV121" s="103">
        <f>SUM(AV119:AV120)</f>
        <v>77549596</v>
      </c>
      <c r="AY121" s="103">
        <f>SUM(AY119:AY120)</f>
        <v>78172558</v>
      </c>
    </row>
    <row r="122" spans="1:51">
      <c r="A122" s="373" t="s">
        <v>133</v>
      </c>
      <c r="B122" s="374" t="s">
        <v>134</v>
      </c>
      <c r="C122" s="374"/>
      <c r="D122" s="374"/>
      <c r="E122" s="374"/>
      <c r="F122" s="374"/>
      <c r="G122" s="374"/>
      <c r="H122" s="374"/>
      <c r="I122" s="374"/>
      <c r="J122" s="374"/>
      <c r="K122" s="375"/>
      <c r="L122" s="375"/>
      <c r="M122" s="375"/>
      <c r="N122" s="375"/>
      <c r="O122" s="376"/>
      <c r="P122" s="377"/>
      <c r="Q122" s="378"/>
      <c r="R122" s="379"/>
      <c r="S122" s="377"/>
      <c r="T122" s="380">
        <v>0</v>
      </c>
      <c r="U122" s="380">
        <v>0</v>
      </c>
      <c r="V122" s="380">
        <v>0</v>
      </c>
      <c r="W122" s="381">
        <v>0</v>
      </c>
      <c r="X122" s="172"/>
      <c r="Y122" s="380">
        <v>0</v>
      </c>
      <c r="Z122" s="382"/>
      <c r="AA122" s="383"/>
      <c r="AB122" s="384">
        <v>0</v>
      </c>
      <c r="AC122" s="385">
        <v>0</v>
      </c>
      <c r="AD122" s="386">
        <v>0</v>
      </c>
      <c r="AE122" s="375"/>
      <c r="AF122" s="387"/>
      <c r="AG122" s="388" t="s">
        <v>117</v>
      </c>
      <c r="AH122" s="389" t="s">
        <v>118</v>
      </c>
      <c r="AI122" s="390" t="s">
        <v>119</v>
      </c>
      <c r="AJ122" s="391"/>
      <c r="AK122" s="391"/>
      <c r="AL122" s="375"/>
      <c r="AM122" s="375"/>
      <c r="AN122" s="391">
        <v>0</v>
      </c>
      <c r="AO122" s="392">
        <v>0</v>
      </c>
      <c r="AP122" s="246"/>
      <c r="AQ122" s="247"/>
      <c r="AR122" s="248"/>
      <c r="AS122" s="249"/>
      <c r="AT122" s="393"/>
      <c r="AU122" s="392">
        <v>0</v>
      </c>
      <c r="AV122" s="63">
        <v>0</v>
      </c>
      <c r="AY122" s="103">
        <v>0</v>
      </c>
    </row>
    <row r="123" spans="1:51" ht="14.25" thickBot="1">
      <c r="A123" s="394" t="s">
        <v>135</v>
      </c>
      <c r="B123" s="395" t="s">
        <v>136</v>
      </c>
      <c r="C123" s="395"/>
      <c r="D123" s="395"/>
      <c r="E123" s="395"/>
      <c r="F123" s="395"/>
      <c r="G123" s="396"/>
      <c r="H123" s="397"/>
      <c r="I123" s="397"/>
      <c r="J123" s="397"/>
      <c r="K123" s="397"/>
      <c r="L123" s="397"/>
      <c r="M123" s="397"/>
      <c r="N123" s="398"/>
      <c r="O123" s="399" t="e">
        <v>#REF!</v>
      </c>
      <c r="P123" s="400"/>
      <c r="Q123" s="401">
        <v>19321864</v>
      </c>
      <c r="R123" s="401">
        <v>25964706</v>
      </c>
      <c r="S123" s="402"/>
      <c r="T123" s="403">
        <v>36224591</v>
      </c>
      <c r="U123" s="403">
        <v>32296791</v>
      </c>
      <c r="V123" s="403">
        <v>-3357209</v>
      </c>
      <c r="W123" s="404">
        <v>36218867</v>
      </c>
      <c r="X123" s="405"/>
      <c r="Y123" s="403">
        <v>36218867</v>
      </c>
      <c r="Z123" s="406"/>
      <c r="AA123" s="407"/>
      <c r="AB123" s="408">
        <v>43616300</v>
      </c>
      <c r="AC123" s="409">
        <v>52239367</v>
      </c>
      <c r="AD123" s="410">
        <v>61435936</v>
      </c>
      <c r="AE123" s="411"/>
      <c r="AF123" s="412" t="s">
        <v>137</v>
      </c>
      <c r="AG123" s="413">
        <v>17918280</v>
      </c>
      <c r="AH123" s="413">
        <v>12376940</v>
      </c>
      <c r="AI123" s="414">
        <v>5541340</v>
      </c>
      <c r="AJ123" s="413"/>
      <c r="AK123" s="413"/>
      <c r="AL123" s="411"/>
      <c r="AM123" s="411"/>
      <c r="AN123" s="408">
        <v>70964550</v>
      </c>
      <c r="AO123" s="415">
        <v>75483644</v>
      </c>
      <c r="AP123" s="416"/>
      <c r="AQ123" s="417"/>
      <c r="AR123" s="418"/>
      <c r="AS123" s="419"/>
      <c r="AT123" s="420"/>
      <c r="AU123" s="415">
        <v>75483644</v>
      </c>
      <c r="AV123" s="421">
        <f>SUM(AV121:AV122)</f>
        <v>77549596</v>
      </c>
      <c r="AY123" s="421">
        <f t="shared" ref="AY123" si="13">SUM(AY121:AY122)</f>
        <v>78172558</v>
      </c>
    </row>
    <row r="125" spans="1:51" hidden="1">
      <c r="B125" s="422" t="s">
        <v>57</v>
      </c>
      <c r="D125" s="422" t="s">
        <v>138</v>
      </c>
      <c r="AO125" s="423">
        <v>19980000</v>
      </c>
    </row>
    <row r="126" spans="1:51" hidden="1">
      <c r="D126" s="422" t="s">
        <v>139</v>
      </c>
      <c r="AO126" s="6">
        <v>8800000</v>
      </c>
    </row>
    <row r="127" spans="1:51" hidden="1">
      <c r="B127" s="422" t="s">
        <v>76</v>
      </c>
      <c r="D127" s="422" t="s">
        <v>140</v>
      </c>
      <c r="AO127" s="425" t="s">
        <v>141</v>
      </c>
    </row>
    <row r="128" spans="1:51" hidden="1">
      <c r="B128" s="422" t="s">
        <v>142</v>
      </c>
      <c r="D128" s="422" t="s">
        <v>143</v>
      </c>
      <c r="AO128" s="6">
        <v>14480000</v>
      </c>
    </row>
  </sheetData>
  <mergeCells count="84">
    <mergeCell ref="F19:K19"/>
    <mergeCell ref="A4:AY4"/>
    <mergeCell ref="A6:N6"/>
    <mergeCell ref="O6:S6"/>
    <mergeCell ref="C8:I8"/>
    <mergeCell ref="E9:H9"/>
    <mergeCell ref="E11:J11"/>
    <mergeCell ref="F12:K12"/>
    <mergeCell ref="E14:J14"/>
    <mergeCell ref="F15:K15"/>
    <mergeCell ref="F16:K16"/>
    <mergeCell ref="E18:J18"/>
    <mergeCell ref="E34:J34"/>
    <mergeCell ref="F20:K20"/>
    <mergeCell ref="F21:K21"/>
    <mergeCell ref="F22:K22"/>
    <mergeCell ref="F23:K23"/>
    <mergeCell ref="F24:K24"/>
    <mergeCell ref="F25:K25"/>
    <mergeCell ref="E28:J28"/>
    <mergeCell ref="F29:K29"/>
    <mergeCell ref="F30:K30"/>
    <mergeCell ref="C32:M32"/>
    <mergeCell ref="E33:H33"/>
    <mergeCell ref="F46:K46"/>
    <mergeCell ref="F35:K35"/>
    <mergeCell ref="F36:K36"/>
    <mergeCell ref="F37:K37"/>
    <mergeCell ref="F38:K38"/>
    <mergeCell ref="F39:K39"/>
    <mergeCell ref="F40:K40"/>
    <mergeCell ref="F41:K41"/>
    <mergeCell ref="F42:K42"/>
    <mergeCell ref="F43:K43"/>
    <mergeCell ref="F44:K44"/>
    <mergeCell ref="F45:K45"/>
    <mergeCell ref="F73:K73"/>
    <mergeCell ref="F47:K47"/>
    <mergeCell ref="F48:K48"/>
    <mergeCell ref="F49:K49"/>
    <mergeCell ref="F50:K50"/>
    <mergeCell ref="F51:K51"/>
    <mergeCell ref="F52:K52"/>
    <mergeCell ref="F53:K53"/>
    <mergeCell ref="F69:K69"/>
    <mergeCell ref="F70:K70"/>
    <mergeCell ref="F71:K71"/>
    <mergeCell ref="F72:K72"/>
    <mergeCell ref="F87:K87"/>
    <mergeCell ref="F74:K74"/>
    <mergeCell ref="F75:K75"/>
    <mergeCell ref="E78:J78"/>
    <mergeCell ref="F79:K79"/>
    <mergeCell ref="F80:K80"/>
    <mergeCell ref="F81:K81"/>
    <mergeCell ref="F82:K82"/>
    <mergeCell ref="F83:K83"/>
    <mergeCell ref="F84:K84"/>
    <mergeCell ref="F85:K85"/>
    <mergeCell ref="F86:K86"/>
    <mergeCell ref="F99:K99"/>
    <mergeCell ref="F88:K88"/>
    <mergeCell ref="F89:K89"/>
    <mergeCell ref="F90:K90"/>
    <mergeCell ref="F91:K91"/>
    <mergeCell ref="F92:K92"/>
    <mergeCell ref="F93:K93"/>
    <mergeCell ref="F94:K94"/>
    <mergeCell ref="F95:K95"/>
    <mergeCell ref="F96:K96"/>
    <mergeCell ref="F97:K97"/>
    <mergeCell ref="F98:K98"/>
    <mergeCell ref="F116:L116"/>
    <mergeCell ref="F100:K100"/>
    <mergeCell ref="F101:K101"/>
    <mergeCell ref="F102:K102"/>
    <mergeCell ref="B106:M106"/>
    <mergeCell ref="G107:M107"/>
    <mergeCell ref="C109:I109"/>
    <mergeCell ref="E110:H110"/>
    <mergeCell ref="F112:L112"/>
    <mergeCell ref="E113:H113"/>
    <mergeCell ref="F114:K114"/>
    <mergeCell ref="F115:L115"/>
  </mergeCells>
  <phoneticPr fontId="3"/>
  <pageMargins left="0.7" right="0.7" top="0.75" bottom="0.75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29予算案 （参考資料4）</vt:lpstr>
      <vt:lpstr>29予算案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s-tanaka</dc:creator>
  <cp:lastModifiedBy>s-tanaka</cp:lastModifiedBy>
  <cp:lastPrinted>2017-04-27T08:23:09Z</cp:lastPrinted>
  <dcterms:created xsi:type="dcterms:W3CDTF">2017-03-24T04:14:54Z</dcterms:created>
  <dcterms:modified xsi:type="dcterms:W3CDTF">2017-04-27T08:24:15Z</dcterms:modified>
</cp:coreProperties>
</file>